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val Lowy\AppData\Local\Temp\wzd5d2\Chapter 11 - Project Design In Action\"/>
    </mc:Choice>
  </mc:AlternateContent>
  <bookViews>
    <workbookView xWindow="4395" yWindow="1200" windowWidth="15315" windowHeight="6315" tabRatio="1000" activeTab="3"/>
  </bookViews>
  <sheets>
    <sheet name="Project Plan" sheetId="2" r:id="rId1"/>
    <sheet name="Earned Value" sheetId="4" r:id="rId2"/>
    <sheet name="Staffing" sheetId="8" r:id="rId3"/>
    <sheet name="Summary" sheetId="9" r:id="rId4"/>
    <sheet name="Finance" sheetId="14" r:id="rId5"/>
    <sheet name="Finance %" sheetId="12" r:id="rId6"/>
    <sheet name="Finance MM" sheetId="15" r:id="rId7"/>
  </sheets>
  <definedNames>
    <definedName name="Management_Education" localSheetId="4">Finance!#REF!</definedName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K32" i="8" l="1"/>
  <c r="K12" i="8"/>
  <c r="C5" i="2"/>
  <c r="I22" i="8"/>
  <c r="J22" i="8"/>
  <c r="I24" i="8"/>
  <c r="I25" i="8"/>
  <c r="C5" i="9"/>
  <c r="K21" i="8"/>
  <c r="E25" i="14"/>
  <c r="J25" i="14" s="1"/>
  <c r="D7" i="14"/>
  <c r="J7" i="14" s="1"/>
  <c r="B7" i="14"/>
  <c r="I7" i="14" s="1"/>
  <c r="C7" i="14"/>
  <c r="E7" i="14"/>
  <c r="F7" i="14"/>
  <c r="G7" i="14"/>
  <c r="H7" i="14"/>
  <c r="B8" i="14"/>
  <c r="I8" i="14" s="1"/>
  <c r="C8" i="14"/>
  <c r="D8" i="14"/>
  <c r="J8" i="14" s="1"/>
  <c r="E8" i="14"/>
  <c r="F8" i="14"/>
  <c r="G8" i="14"/>
  <c r="H8" i="14"/>
  <c r="B9" i="14"/>
  <c r="I9" i="14" s="1"/>
  <c r="C9" i="14"/>
  <c r="D9" i="14"/>
  <c r="J9" i="14" s="1"/>
  <c r="E9" i="14"/>
  <c r="F9" i="14"/>
  <c r="G9" i="14"/>
  <c r="H9" i="14"/>
  <c r="B10" i="14"/>
  <c r="C10" i="14"/>
  <c r="D10" i="14"/>
  <c r="J10" i="14"/>
  <c r="E10" i="14"/>
  <c r="F10" i="14"/>
  <c r="G10" i="14"/>
  <c r="H10" i="14"/>
  <c r="B11" i="14"/>
  <c r="C11" i="14"/>
  <c r="I11" i="14" s="1"/>
  <c r="D11" i="14"/>
  <c r="J11" i="14"/>
  <c r="E11" i="14"/>
  <c r="F11" i="14"/>
  <c r="G11" i="14"/>
  <c r="H11" i="14"/>
  <c r="B12" i="14"/>
  <c r="I12" i="14" s="1"/>
  <c r="C12" i="14"/>
  <c r="D12" i="14"/>
  <c r="E12" i="14"/>
  <c r="G12" i="14"/>
  <c r="J12" i="14" s="1"/>
  <c r="F12" i="14"/>
  <c r="H12" i="14"/>
  <c r="B13" i="14"/>
  <c r="I13" i="14" s="1"/>
  <c r="C13" i="14"/>
  <c r="D13" i="14"/>
  <c r="E13" i="14"/>
  <c r="F13" i="14"/>
  <c r="G13" i="14"/>
  <c r="H13" i="14"/>
  <c r="J13" i="14"/>
  <c r="B14" i="14"/>
  <c r="C14" i="14"/>
  <c r="D14" i="14"/>
  <c r="E14" i="14"/>
  <c r="J14" i="14" s="1"/>
  <c r="F14" i="14"/>
  <c r="G14" i="14"/>
  <c r="H14" i="14"/>
  <c r="I14" i="14"/>
  <c r="B15" i="14"/>
  <c r="C15" i="14"/>
  <c r="D15" i="14"/>
  <c r="E15" i="14"/>
  <c r="J15" i="14" s="1"/>
  <c r="F15" i="14"/>
  <c r="G15" i="14"/>
  <c r="H15" i="14"/>
  <c r="I15" i="14"/>
  <c r="B16" i="14"/>
  <c r="C16" i="14"/>
  <c r="D16" i="14"/>
  <c r="E16" i="14"/>
  <c r="F16" i="14"/>
  <c r="G16" i="14"/>
  <c r="H16" i="14"/>
  <c r="I16" i="14"/>
  <c r="B17" i="14"/>
  <c r="C17" i="14"/>
  <c r="D17" i="14"/>
  <c r="E17" i="14"/>
  <c r="J17" i="14" s="1"/>
  <c r="F17" i="14"/>
  <c r="G17" i="14"/>
  <c r="H17" i="14"/>
  <c r="I17" i="14"/>
  <c r="B18" i="14"/>
  <c r="C18" i="14"/>
  <c r="D18" i="14"/>
  <c r="E18" i="14"/>
  <c r="J18" i="14" s="1"/>
  <c r="F18" i="14"/>
  <c r="G18" i="14"/>
  <c r="H18" i="14"/>
  <c r="I18" i="14"/>
  <c r="B19" i="14"/>
  <c r="C19" i="14"/>
  <c r="D19" i="14"/>
  <c r="I19" i="14" s="1"/>
  <c r="E19" i="14"/>
  <c r="G19" i="14"/>
  <c r="J19" i="14"/>
  <c r="F19" i="14"/>
  <c r="H19" i="14"/>
  <c r="B20" i="14"/>
  <c r="C20" i="14"/>
  <c r="D20" i="14"/>
  <c r="E20" i="14"/>
  <c r="G20" i="14"/>
  <c r="J20" i="14"/>
  <c r="F20" i="14"/>
  <c r="H20" i="14"/>
  <c r="B21" i="14"/>
  <c r="C21" i="14"/>
  <c r="I21" i="14" s="1"/>
  <c r="D21" i="14"/>
  <c r="E21" i="14"/>
  <c r="J21" i="14" s="1"/>
  <c r="F21" i="14"/>
  <c r="G21" i="14"/>
  <c r="H21" i="14"/>
  <c r="B22" i="14"/>
  <c r="I22" i="14" s="1"/>
  <c r="C22" i="14"/>
  <c r="D22" i="14"/>
  <c r="E22" i="14"/>
  <c r="J22" i="14" s="1"/>
  <c r="F22" i="14"/>
  <c r="G22" i="14"/>
  <c r="H22" i="14"/>
  <c r="B23" i="14"/>
  <c r="I23" i="14" s="1"/>
  <c r="C23" i="14"/>
  <c r="D23" i="14"/>
  <c r="E23" i="14"/>
  <c r="F23" i="14"/>
  <c r="G23" i="14"/>
  <c r="H23" i="14"/>
  <c r="B24" i="14"/>
  <c r="I24" i="14" s="1"/>
  <c r="C24" i="14"/>
  <c r="D24" i="14"/>
  <c r="E24" i="14"/>
  <c r="J24" i="14" s="1"/>
  <c r="F24" i="14"/>
  <c r="G24" i="14"/>
  <c r="H24" i="14"/>
  <c r="B25" i="14"/>
  <c r="I25" i="14" s="1"/>
  <c r="C25" i="14"/>
  <c r="D25" i="14"/>
  <c r="F25" i="14"/>
  <c r="G25" i="14"/>
  <c r="H25" i="14"/>
  <c r="B26" i="14"/>
  <c r="I26" i="14" s="1"/>
  <c r="C26" i="14"/>
  <c r="D26" i="14"/>
  <c r="E26" i="14"/>
  <c r="F26" i="14"/>
  <c r="G26" i="14"/>
  <c r="H26" i="14"/>
  <c r="B27" i="14"/>
  <c r="I27" i="14" s="1"/>
  <c r="C27" i="14"/>
  <c r="D27" i="14"/>
  <c r="E27" i="14"/>
  <c r="J27" i="14" s="1"/>
  <c r="F27" i="14"/>
  <c r="G27" i="14"/>
  <c r="H27" i="14"/>
  <c r="B28" i="14"/>
  <c r="C28" i="14"/>
  <c r="I28" i="14" s="1"/>
  <c r="D28" i="14"/>
  <c r="E28" i="14"/>
  <c r="J28" i="14" s="1"/>
  <c r="F28" i="14"/>
  <c r="G28" i="14"/>
  <c r="H28" i="14"/>
  <c r="B29" i="14"/>
  <c r="C29" i="14"/>
  <c r="I29" i="14" s="1"/>
  <c r="D29" i="14"/>
  <c r="E29" i="14"/>
  <c r="J29" i="14"/>
  <c r="F29" i="14"/>
  <c r="G29" i="14"/>
  <c r="H29" i="14"/>
  <c r="B30" i="14"/>
  <c r="I30" i="14" s="1"/>
  <c r="C30" i="14"/>
  <c r="D30" i="14"/>
  <c r="E30" i="14"/>
  <c r="J30" i="14" s="1"/>
  <c r="F30" i="14"/>
  <c r="G30" i="14"/>
  <c r="H30" i="14"/>
  <c r="B31" i="14"/>
  <c r="I31" i="14" s="1"/>
  <c r="C31" i="14"/>
  <c r="D31" i="14"/>
  <c r="E31" i="14"/>
  <c r="F31" i="14"/>
  <c r="G31" i="14"/>
  <c r="H31" i="14"/>
  <c r="B32" i="14"/>
  <c r="I32" i="14" s="1"/>
  <c r="C32" i="14"/>
  <c r="D32" i="14"/>
  <c r="E32" i="14"/>
  <c r="F32" i="14"/>
  <c r="G32" i="14"/>
  <c r="H32" i="14"/>
  <c r="B33" i="14"/>
  <c r="I33" i="14" s="1"/>
  <c r="C33" i="14"/>
  <c r="D33" i="14"/>
  <c r="E33" i="14"/>
  <c r="F33" i="14"/>
  <c r="G33" i="14"/>
  <c r="H33" i="14"/>
  <c r="B34" i="14"/>
  <c r="I34" i="14" s="1"/>
  <c r="C34" i="14"/>
  <c r="D34" i="14"/>
  <c r="E34" i="14"/>
  <c r="F34" i="14"/>
  <c r="G34" i="14"/>
  <c r="H34" i="14"/>
  <c r="J34" i="14" s="1"/>
  <c r="B35" i="14"/>
  <c r="I35" i="14" s="1"/>
  <c r="C35" i="14"/>
  <c r="D35" i="14"/>
  <c r="E35" i="14"/>
  <c r="F35" i="14"/>
  <c r="G35" i="14"/>
  <c r="H35" i="14"/>
  <c r="C6" i="14"/>
  <c r="D6" i="14"/>
  <c r="E6" i="14"/>
  <c r="F6" i="14"/>
  <c r="G6" i="14"/>
  <c r="H6" i="14"/>
  <c r="B6" i="14"/>
  <c r="I20" i="14"/>
  <c r="J16" i="14"/>
  <c r="J23" i="14"/>
  <c r="J26" i="14"/>
  <c r="J31" i="14"/>
  <c r="J32" i="14"/>
  <c r="J33" i="14"/>
  <c r="J35" i="14"/>
  <c r="J7" i="8"/>
  <c r="J40" i="8" s="1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3" i="8"/>
  <c r="I26" i="8"/>
  <c r="I27" i="8"/>
  <c r="I28" i="8"/>
  <c r="I29" i="8"/>
  <c r="I30" i="8"/>
  <c r="I31" i="8"/>
  <c r="I32" i="8"/>
  <c r="I33" i="8"/>
  <c r="I34" i="8"/>
  <c r="I35" i="8"/>
  <c r="I7" i="8"/>
  <c r="I40" i="8" s="1"/>
  <c r="K13" i="8"/>
  <c r="K14" i="8"/>
  <c r="K15" i="8"/>
  <c r="K16" i="8"/>
  <c r="K17" i="8"/>
  <c r="K18" i="8"/>
  <c r="K19" i="8"/>
  <c r="K20" i="8"/>
  <c r="K22" i="8"/>
  <c r="K23" i="8"/>
  <c r="K24" i="8"/>
  <c r="K25" i="8"/>
  <c r="K26" i="8"/>
  <c r="K27" i="8"/>
  <c r="K28" i="8"/>
  <c r="K29" i="8"/>
  <c r="K30" i="8"/>
  <c r="N37" i="8" s="1"/>
  <c r="K31" i="8"/>
  <c r="K33" i="8"/>
  <c r="C31" i="2"/>
  <c r="F12" i="2" s="1"/>
  <c r="F15" i="2"/>
  <c r="C33" i="2"/>
  <c r="C8" i="9"/>
  <c r="F10" i="2"/>
  <c r="F22" i="2"/>
  <c r="F28" i="2"/>
  <c r="F6" i="2"/>
  <c r="I10" i="14"/>
  <c r="F23" i="2"/>
  <c r="F26" i="2"/>
  <c r="F7" i="2"/>
  <c r="F19" i="2"/>
  <c r="F25" i="2"/>
  <c r="F17" i="2"/>
  <c r="F16" i="2"/>
  <c r="F24" i="2" l="1"/>
  <c r="F27" i="2"/>
  <c r="F21" i="2"/>
  <c r="F8" i="2"/>
  <c r="F14" i="2"/>
  <c r="F20" i="2"/>
  <c r="F9" i="2"/>
  <c r="F13" i="2"/>
  <c r="F11" i="2"/>
  <c r="M27" i="14"/>
  <c r="M10" i="14"/>
  <c r="M20" i="14"/>
  <c r="M15" i="14"/>
  <c r="M18" i="14"/>
  <c r="M12" i="14"/>
  <c r="M22" i="14"/>
  <c r="M19" i="14"/>
  <c r="M29" i="14"/>
  <c r="M33" i="14"/>
  <c r="M21" i="14"/>
  <c r="M8" i="14"/>
  <c r="M16" i="14"/>
  <c r="M28" i="14"/>
  <c r="M17" i="14"/>
  <c r="M35" i="14"/>
  <c r="M34" i="14"/>
  <c r="M25" i="14"/>
  <c r="M24" i="14"/>
  <c r="M11" i="14"/>
  <c r="M26" i="14"/>
  <c r="M14" i="14"/>
  <c r="M7" i="14"/>
  <c r="M30" i="14"/>
  <c r="I40" i="14"/>
  <c r="M13" i="14"/>
  <c r="M9" i="14"/>
  <c r="M31" i="14"/>
  <c r="M32" i="14"/>
  <c r="M23" i="14"/>
  <c r="C4" i="9"/>
  <c r="C7" i="9" s="1"/>
  <c r="N38" i="8"/>
  <c r="O38" i="8" s="1"/>
  <c r="C6" i="9"/>
  <c r="N23" i="14"/>
  <c r="N12" i="14"/>
  <c r="N9" i="14"/>
  <c r="N34" i="14"/>
  <c r="N15" i="14"/>
  <c r="N14" i="14"/>
  <c r="N33" i="14"/>
  <c r="N22" i="14"/>
  <c r="N20" i="14"/>
  <c r="N18" i="14"/>
  <c r="J40" i="14"/>
  <c r="N35" i="14"/>
  <c r="N19" i="14"/>
  <c r="N30" i="14"/>
  <c r="N29" i="14"/>
  <c r="N16" i="14"/>
  <c r="N26" i="14"/>
  <c r="N28" i="14"/>
  <c r="N32" i="14"/>
  <c r="N25" i="14"/>
  <c r="N24" i="14"/>
  <c r="N21" i="14"/>
  <c r="N13" i="14"/>
  <c r="N10" i="14"/>
  <c r="N7" i="14"/>
  <c r="N8" i="14"/>
  <c r="N11" i="14"/>
  <c r="N31" i="14"/>
  <c r="N27" i="14"/>
  <c r="N17" i="14"/>
  <c r="F18" i="2"/>
  <c r="L20" i="14" l="1"/>
  <c r="L27" i="14"/>
  <c r="L16" i="14"/>
  <c r="L34" i="14"/>
  <c r="L32" i="14"/>
  <c r="L29" i="14"/>
  <c r="L24" i="14"/>
  <c r="L14" i="14"/>
  <c r="L13" i="14"/>
  <c r="L26" i="14"/>
  <c r="L30" i="14"/>
  <c r="L31" i="14"/>
  <c r="L12" i="14"/>
  <c r="L25" i="14"/>
  <c r="L22" i="14"/>
  <c r="L21" i="14"/>
  <c r="L33" i="14"/>
  <c r="L17" i="14"/>
  <c r="L35" i="14"/>
  <c r="L10" i="14"/>
  <c r="L9" i="14"/>
  <c r="L7" i="14"/>
  <c r="L19" i="14"/>
  <c r="L8" i="14"/>
  <c r="L11" i="14"/>
  <c r="L28" i="14"/>
  <c r="L18" i="14"/>
  <c r="L15" i="14"/>
  <c r="L23" i="14"/>
  <c r="K21" i="14"/>
  <c r="K12" i="14"/>
  <c r="K18" i="14"/>
  <c r="K26" i="14"/>
  <c r="K16" i="14"/>
  <c r="K19" i="14"/>
  <c r="K33" i="14"/>
  <c r="K14" i="14"/>
  <c r="K9" i="14"/>
  <c r="K25" i="14"/>
  <c r="K11" i="14"/>
  <c r="K34" i="14"/>
  <c r="K24" i="14"/>
  <c r="K27" i="14"/>
  <c r="K22" i="14"/>
  <c r="K31" i="14"/>
  <c r="K15" i="14"/>
  <c r="K13" i="14"/>
  <c r="K20" i="14"/>
  <c r="K17" i="14"/>
  <c r="K29" i="14"/>
  <c r="K30" i="14"/>
  <c r="K8" i="14"/>
  <c r="K23" i="14"/>
  <c r="K7" i="14"/>
  <c r="K28" i="14"/>
  <c r="K10" i="14"/>
  <c r="K32" i="14"/>
  <c r="K35" i="14"/>
</calcChain>
</file>

<file path=xl/sharedStrings.xml><?xml version="1.0" encoding="utf-8"?>
<sst xmlns="http://schemas.openxmlformats.org/spreadsheetml/2006/main" count="77" uniqueCount="64">
  <si>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</si>
  <si>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</si>
  <si>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</si>
  <si>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</si>
  <si>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</si>
  <si>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</si>
  <si>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</si>
  <si>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</si>
  <si>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</si>
  <si>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</si>
  <si>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</si>
  <si>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</si>
  <si>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</si>
  <si>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</si>
  <si>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</si>
  <si>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</si>
  <si>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</si>
  <si>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</si>
  <si>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</si>
  <si>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</si>
  <si>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</si>
  <si>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</si>
  <si>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</si>
  <si>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</si>
  <si>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</si>
  <si>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</si>
  <si>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</si>
  <si>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</si>
  <si>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</si>
  <si>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</si>
  <si>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</si>
  <si>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</si>
  <si>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</si>
  <si>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</si>
  <si>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</si>
  <si>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</si>
  <si>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Program
Manager</t>
  </si>
  <si>
    <t>Build/CM</t>
  </si>
  <si>
    <t>Test Engineers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</si>
  <si>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</si>
  <si>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</si>
  <si>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</si>
  <si>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</si>
  <si>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</si>
  <si>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</si>
  <si>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</si>
  <si>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</si>
  <si>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</si>
  <si>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</si>
  <si>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</si>
  <si>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</si>
  <si>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</si>
  <si>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Direct Cost</t>
  </si>
  <si>
    <t>Average Devs:</t>
  </si>
  <si>
    <t>Average Staff</t>
  </si>
  <si>
    <t>Cost(%)</t>
  </si>
  <si>
    <t>Direct Cost (%)</t>
  </si>
  <si>
    <t>Sum Cost (M/M)</t>
  </si>
  <si>
    <t>Sum Direct Cost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</si>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</sst>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9" fontId="0" fillId="0" borderId="0" xfId="0" applyNumberFormat="1"/>
    <xf numFmtId="0" fontId="5" fillId="2" borderId="0" xfId="0" applyFont="1" applyFill="1"/>
    <xf numFmtId="0" fontId="6" fillId="0" borderId="0" xfId="0" applyFont="1"/>
    <xf numFmtId="0" fontId="5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6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14" fontId="6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6" fillId="0" borderId="0" xfId="0" applyNumberFormat="1" applyFont="1"/>
    <xf numFmtId="2" fontId="6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14" fontId="4" fillId="0" borderId="1" xfId="0" applyNumberFormat="1" applyFont="1" applyBorder="1"/>
    <xf numFmtId="0" fontId="6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6992230854605993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41446</c:v>
                </c:pt>
                <c:pt idx="14">
                  <c:v>41446</c:v>
                </c:pt>
                <c:pt idx="15">
                  <c:v>41446</c:v>
                </c:pt>
                <c:pt idx="16">
                  <c:v>41465</c:v>
                </c:pt>
                <c:pt idx="17">
                  <c:v>41474</c:v>
                </c:pt>
                <c:pt idx="18">
                  <c:v>41481</c:v>
                </c:pt>
                <c:pt idx="19">
                  <c:v>41509</c:v>
                </c:pt>
                <c:pt idx="20">
                  <c:v>41516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0.16666666666666666</c:v>
                </c:pt>
                <c:pt idx="6">
                  <c:v>0.20238095238095238</c:v>
                </c:pt>
                <c:pt idx="7">
                  <c:v>0.21428571428571427</c:v>
                </c:pt>
                <c:pt idx="8">
                  <c:v>0.2857142857142857</c:v>
                </c:pt>
                <c:pt idx="9">
                  <c:v>0.33333333333333331</c:v>
                </c:pt>
                <c:pt idx="10">
                  <c:v>0.38095238095238093</c:v>
                </c:pt>
                <c:pt idx="11">
                  <c:v>0.38095238095238093</c:v>
                </c:pt>
                <c:pt idx="12">
                  <c:v>0.39285714285714285</c:v>
                </c:pt>
                <c:pt idx="13">
                  <c:v>0.41666666666666669</c:v>
                </c:pt>
                <c:pt idx="14">
                  <c:v>0.45238095238095238</c:v>
                </c:pt>
                <c:pt idx="15">
                  <c:v>0.48809523809523808</c:v>
                </c:pt>
                <c:pt idx="16">
                  <c:v>0.5714285714285714</c:v>
                </c:pt>
                <c:pt idx="17">
                  <c:v>0.61904761904761907</c:v>
                </c:pt>
                <c:pt idx="18">
                  <c:v>0.6785714285714286</c:v>
                </c:pt>
                <c:pt idx="19">
                  <c:v>0.72619047619047616</c:v>
                </c:pt>
                <c:pt idx="20">
                  <c:v>0.7857142857142857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80264"/>
        <c:axId val="237080656"/>
      </c:scatterChart>
      <c:valAx>
        <c:axId val="237080264"/>
        <c:scaling>
          <c:orientation val="minMax"/>
          <c:max val="41600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080656"/>
        <c:crosses val="autoZero"/>
        <c:crossBetween val="midCat"/>
        <c:majorUnit val="30"/>
      </c:valAx>
      <c:valAx>
        <c:axId val="23708065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Earned Value</a:t>
                </a:r>
              </a:p>
            </c:rich>
          </c:tx>
          <c:layout>
            <c:manualLayout>
              <c:xMode val="edge"/>
              <c:yMode val="edge"/>
              <c:x val="2.7788895977348002E-2"/>
              <c:y val="0.4370816046036660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0802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083371177579739E-2"/>
          <c:y val="7.3469460966857622E-2"/>
          <c:w val="0.85119109467358889"/>
          <c:h val="0.746939519829719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Staffing!$B$4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Staffing!$B$5:$B$35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Staffing!$C$4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Staffing!$C$5:$C$35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Staffing!$D$4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Staffing!$D$5:$D$35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Staffing!$F$4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Staffing!$F$5:$F$35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Staffing!$E$4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Staffing!$E$5:$E$35</c:f>
              <c:numCache>
                <c:formatCode>General</c:formatCode>
                <c:ptCount val="31"/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</c:numCache>
            </c:numRef>
          </c:val>
        </c:ser>
        <c:ser>
          <c:idx val="6"/>
          <c:order val="5"/>
          <c:tx>
            <c:strRef>
              <c:f>Staffing!$G$4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Staffing!$G$5:$G$35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ser>
          <c:idx val="7"/>
          <c:order val="6"/>
          <c:tx>
            <c:strRef>
              <c:f>Staffing!$H$4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Staffing!$A$5:$A$35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06/10/13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Staffing!$H$5:$H$35</c:f>
              <c:numCache>
                <c:formatCode>General</c:formatCode>
                <c:ptCount val="31"/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2591952"/>
        <c:axId val="405095808"/>
      </c:barChart>
      <c:catAx>
        <c:axId val="23259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79793150856141"/>
              <c:y val="0.91224575499491134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509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5095808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5.9523809523809521E-3"/>
              <c:y val="0.39591879586480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591952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071491063617049"/>
          <c:y val="7.7551020408163265E-2"/>
          <c:w val="7.4404840019997476E-2"/>
          <c:h val="0.473469816272965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Project Finance</a:t>
            </a:r>
          </a:p>
        </c:rich>
      </c:tx>
      <c:layout>
        <c:manualLayout>
          <c:xMode val="edge"/>
          <c:yMode val="edge"/>
          <c:x val="0.43937718661970804"/>
          <c:y val="1.97044352506784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6992230854605993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Progress</c:v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41418</c:v>
                </c:pt>
                <c:pt idx="9">
                  <c:v>41425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41446</c:v>
                </c:pt>
                <c:pt idx="14">
                  <c:v>41446</c:v>
                </c:pt>
                <c:pt idx="15">
                  <c:v>41446</c:v>
                </c:pt>
                <c:pt idx="16">
                  <c:v>41465</c:v>
                </c:pt>
                <c:pt idx="17">
                  <c:v>41474</c:v>
                </c:pt>
                <c:pt idx="18">
                  <c:v>41481</c:v>
                </c:pt>
                <c:pt idx="19">
                  <c:v>41509</c:v>
                </c:pt>
                <c:pt idx="20">
                  <c:v>41516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0.16666666666666666</c:v>
                </c:pt>
                <c:pt idx="6">
                  <c:v>0.20238095238095238</c:v>
                </c:pt>
                <c:pt idx="7">
                  <c:v>0.21428571428571427</c:v>
                </c:pt>
                <c:pt idx="8">
                  <c:v>0.2857142857142857</c:v>
                </c:pt>
                <c:pt idx="9">
                  <c:v>0.33333333333333331</c:v>
                </c:pt>
                <c:pt idx="10">
                  <c:v>0.38095238095238093</c:v>
                </c:pt>
                <c:pt idx="11">
                  <c:v>0.38095238095238093</c:v>
                </c:pt>
                <c:pt idx="12">
                  <c:v>0.39285714285714285</c:v>
                </c:pt>
                <c:pt idx="13">
                  <c:v>0.41666666666666669</c:v>
                </c:pt>
                <c:pt idx="14">
                  <c:v>0.45238095238095238</c:v>
                </c:pt>
                <c:pt idx="15">
                  <c:v>0.48809523809523808</c:v>
                </c:pt>
                <c:pt idx="16">
                  <c:v>0.5714285714285714</c:v>
                </c:pt>
                <c:pt idx="17">
                  <c:v>0.61904761904761907</c:v>
                </c:pt>
                <c:pt idx="18">
                  <c:v>0.6785714285714286</c:v>
                </c:pt>
                <c:pt idx="19">
                  <c:v>0.72619047619047616</c:v>
                </c:pt>
                <c:pt idx="20">
                  <c:v>0.7857142857142857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Direct Cost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Finance!$A$6:$A$35</c:f>
              <c:numCache>
                <c:formatCode>mm/dd/yy;@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41323</c:v>
                </c:pt>
                <c:pt idx="3">
                  <c:v>41348</c:v>
                </c:pt>
                <c:pt idx="4">
                  <c:v>41351</c:v>
                </c:pt>
                <c:pt idx="5">
                  <c:v>41376</c:v>
                </c:pt>
                <c:pt idx="6">
                  <c:v>41379</c:v>
                </c:pt>
                <c:pt idx="7">
                  <c:v>41397</c:v>
                </c:pt>
                <c:pt idx="8">
                  <c:v>41400</c:v>
                </c:pt>
                <c:pt idx="9">
                  <c:v>41404</c:v>
                </c:pt>
                <c:pt idx="10">
                  <c:v>41418</c:v>
                </c:pt>
                <c:pt idx="11">
                  <c:v>41421</c:v>
                </c:pt>
                <c:pt idx="12">
                  <c:v>41425</c:v>
                </c:pt>
                <c:pt idx="13">
                  <c:v>41428</c:v>
                </c:pt>
                <c:pt idx="14">
                  <c:v>41432</c:v>
                </c:pt>
                <c:pt idx="15">
                  <c:v>41435</c:v>
                </c:pt>
                <c:pt idx="16">
                  <c:v>41446</c:v>
                </c:pt>
                <c:pt idx="17">
                  <c:v>41449</c:v>
                </c:pt>
                <c:pt idx="18">
                  <c:v>41467</c:v>
                </c:pt>
                <c:pt idx="19">
                  <c:v>41474</c:v>
                </c:pt>
                <c:pt idx="20">
                  <c:v>41481</c:v>
                </c:pt>
                <c:pt idx="21">
                  <c:v>41484</c:v>
                </c:pt>
                <c:pt idx="22">
                  <c:v>41509</c:v>
                </c:pt>
                <c:pt idx="23">
                  <c:v>41512</c:v>
                </c:pt>
                <c:pt idx="24">
                  <c:v>41516</c:v>
                </c:pt>
                <c:pt idx="25">
                  <c:v>41519</c:v>
                </c:pt>
                <c:pt idx="26">
                  <c:v>41551</c:v>
                </c:pt>
                <c:pt idx="27">
                  <c:v>41558</c:v>
                </c:pt>
                <c:pt idx="28">
                  <c:v>41561</c:v>
                </c:pt>
                <c:pt idx="29">
                  <c:v>41600</c:v>
                </c:pt>
              </c:numCache>
            </c:numRef>
          </c:xVal>
          <c:yVal>
            <c:numRef>
              <c:f>Finance!$L$6:$L$35</c:f>
              <c:numCache>
                <c:formatCode>0%</c:formatCode>
                <c:ptCount val="30"/>
                <c:pt idx="0">
                  <c:v>0</c:v>
                </c:pt>
                <c:pt idx="1">
                  <c:v>2.7480916030534347E-2</c:v>
                </c:pt>
                <c:pt idx="2">
                  <c:v>3.2061068702290071E-2</c:v>
                </c:pt>
                <c:pt idx="3">
                  <c:v>7.0229007633587776E-2</c:v>
                </c:pt>
                <c:pt idx="4">
                  <c:v>7.48091603053435E-2</c:v>
                </c:pt>
                <c:pt idx="5">
                  <c:v>0.11297709923664122</c:v>
                </c:pt>
                <c:pt idx="6">
                  <c:v>0.12671755725190839</c:v>
                </c:pt>
                <c:pt idx="7">
                  <c:v>0.2091603053435114</c:v>
                </c:pt>
                <c:pt idx="8">
                  <c:v>0.22748091603053433</c:v>
                </c:pt>
                <c:pt idx="9">
                  <c:v>0.25190839694656486</c:v>
                </c:pt>
                <c:pt idx="10">
                  <c:v>0.33740458015267172</c:v>
                </c:pt>
                <c:pt idx="11">
                  <c:v>0.35572519083969467</c:v>
                </c:pt>
                <c:pt idx="12">
                  <c:v>0.3801526717557252</c:v>
                </c:pt>
                <c:pt idx="13">
                  <c:v>0.3984732824427481</c:v>
                </c:pt>
                <c:pt idx="14">
                  <c:v>0.42290076335877863</c:v>
                </c:pt>
                <c:pt idx="15">
                  <c:v>0.44122137404580153</c:v>
                </c:pt>
                <c:pt idx="16">
                  <c:v>0.50839694656488554</c:v>
                </c:pt>
                <c:pt idx="17">
                  <c:v>0.52213740458015268</c:v>
                </c:pt>
                <c:pt idx="18">
                  <c:v>0.6045801526717558</c:v>
                </c:pt>
                <c:pt idx="19">
                  <c:v>0.62595419847328249</c:v>
                </c:pt>
                <c:pt idx="20">
                  <c:v>0.64732824427480928</c:v>
                </c:pt>
                <c:pt idx="21">
                  <c:v>0.65648854961832059</c:v>
                </c:pt>
                <c:pt idx="22">
                  <c:v>0.73282442748091614</c:v>
                </c:pt>
                <c:pt idx="23">
                  <c:v>0.74198473282442756</c:v>
                </c:pt>
                <c:pt idx="24">
                  <c:v>0.75419847328244272</c:v>
                </c:pt>
                <c:pt idx="25">
                  <c:v>0.76335877862595414</c:v>
                </c:pt>
                <c:pt idx="26">
                  <c:v>0.86106870229007626</c:v>
                </c:pt>
                <c:pt idx="27">
                  <c:v>0.87175572519083966</c:v>
                </c:pt>
                <c:pt idx="28">
                  <c:v>0.88091603053435108</c:v>
                </c:pt>
                <c:pt idx="29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v>Total Cost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Finance!$A$6:$A$35</c:f>
              <c:numCache>
                <c:formatCode>mm/dd/yy;@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41323</c:v>
                </c:pt>
                <c:pt idx="3">
                  <c:v>41348</c:v>
                </c:pt>
                <c:pt idx="4">
                  <c:v>41351</c:v>
                </c:pt>
                <c:pt idx="5">
                  <c:v>41376</c:v>
                </c:pt>
                <c:pt idx="6">
                  <c:v>41379</c:v>
                </c:pt>
                <c:pt idx="7">
                  <c:v>41397</c:v>
                </c:pt>
                <c:pt idx="8">
                  <c:v>41400</c:v>
                </c:pt>
                <c:pt idx="9">
                  <c:v>41404</c:v>
                </c:pt>
                <c:pt idx="10">
                  <c:v>41418</c:v>
                </c:pt>
                <c:pt idx="11">
                  <c:v>41421</c:v>
                </c:pt>
                <c:pt idx="12">
                  <c:v>41425</c:v>
                </c:pt>
                <c:pt idx="13">
                  <c:v>41428</c:v>
                </c:pt>
                <c:pt idx="14">
                  <c:v>41432</c:v>
                </c:pt>
                <c:pt idx="15">
                  <c:v>41435</c:v>
                </c:pt>
                <c:pt idx="16">
                  <c:v>41446</c:v>
                </c:pt>
                <c:pt idx="17">
                  <c:v>41449</c:v>
                </c:pt>
                <c:pt idx="18">
                  <c:v>41467</c:v>
                </c:pt>
                <c:pt idx="19">
                  <c:v>41474</c:v>
                </c:pt>
                <c:pt idx="20">
                  <c:v>41481</c:v>
                </c:pt>
                <c:pt idx="21">
                  <c:v>41484</c:v>
                </c:pt>
                <c:pt idx="22">
                  <c:v>41509</c:v>
                </c:pt>
                <c:pt idx="23">
                  <c:v>41512</c:v>
                </c:pt>
                <c:pt idx="24">
                  <c:v>41516</c:v>
                </c:pt>
                <c:pt idx="25">
                  <c:v>41519</c:v>
                </c:pt>
                <c:pt idx="26">
                  <c:v>41551</c:v>
                </c:pt>
                <c:pt idx="27">
                  <c:v>41558</c:v>
                </c:pt>
                <c:pt idx="28">
                  <c:v>41561</c:v>
                </c:pt>
                <c:pt idx="29">
                  <c:v>41600</c:v>
                </c:pt>
              </c:numCache>
            </c:numRef>
          </c:xVal>
          <c:yVal>
            <c:numRef>
              <c:f>Finance!$K$6:$K$35</c:f>
              <c:numCache>
                <c:formatCode>0%</c:formatCode>
                <c:ptCount val="30"/>
                <c:pt idx="0">
                  <c:v>0</c:v>
                </c:pt>
                <c:pt idx="1">
                  <c:v>2.9475982532751088E-2</c:v>
                </c:pt>
                <c:pt idx="2">
                  <c:v>3.4388646288209604E-2</c:v>
                </c:pt>
                <c:pt idx="3">
                  <c:v>7.5327510917030549E-2</c:v>
                </c:pt>
                <c:pt idx="4">
                  <c:v>8.0240174672489062E-2</c:v>
                </c:pt>
                <c:pt idx="5">
                  <c:v>0.12117903930131002</c:v>
                </c:pt>
                <c:pt idx="6">
                  <c:v>0.13264192139737987</c:v>
                </c:pt>
                <c:pt idx="7">
                  <c:v>0.20141921397379911</c:v>
                </c:pt>
                <c:pt idx="8">
                  <c:v>0.21451965065502182</c:v>
                </c:pt>
                <c:pt idx="9">
                  <c:v>0.23198689956331875</c:v>
                </c:pt>
                <c:pt idx="10">
                  <c:v>0.29312227074235808</c:v>
                </c:pt>
                <c:pt idx="11">
                  <c:v>0.30622270742358076</c:v>
                </c:pt>
                <c:pt idx="12">
                  <c:v>0.32368995633187769</c:v>
                </c:pt>
                <c:pt idx="13">
                  <c:v>0.33842794759825323</c:v>
                </c:pt>
                <c:pt idx="14">
                  <c:v>0.35807860262008728</c:v>
                </c:pt>
                <c:pt idx="15">
                  <c:v>0.37281659388646282</c:v>
                </c:pt>
                <c:pt idx="16">
                  <c:v>0.42685589519650646</c:v>
                </c:pt>
                <c:pt idx="17">
                  <c:v>0.4399563318777292</c:v>
                </c:pt>
                <c:pt idx="18">
                  <c:v>0.51855895196506541</c:v>
                </c:pt>
                <c:pt idx="19">
                  <c:v>0.54530567685589515</c:v>
                </c:pt>
                <c:pt idx="20">
                  <c:v>0.57205240174672489</c:v>
                </c:pt>
                <c:pt idx="21">
                  <c:v>0.58351528384279472</c:v>
                </c:pt>
                <c:pt idx="22">
                  <c:v>0.67903930131004375</c:v>
                </c:pt>
                <c:pt idx="23">
                  <c:v>0.69050218340611358</c:v>
                </c:pt>
                <c:pt idx="24">
                  <c:v>0.70578602620087338</c:v>
                </c:pt>
                <c:pt idx="25">
                  <c:v>0.71724890829694332</c:v>
                </c:pt>
                <c:pt idx="26">
                  <c:v>0.83951965065502188</c:v>
                </c:pt>
                <c:pt idx="27">
                  <c:v>0.86244541484716164</c:v>
                </c:pt>
                <c:pt idx="28">
                  <c:v>0.87227074235807867</c:v>
                </c:pt>
                <c:pt idx="2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81048"/>
        <c:axId val="405096200"/>
      </c:scatterChart>
      <c:valAx>
        <c:axId val="237081048"/>
        <c:scaling>
          <c:orientation val="minMax"/>
          <c:max val="41600"/>
          <c:min val="41295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3915654608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5096200"/>
        <c:crosses val="autoZero"/>
        <c:crossBetween val="midCat"/>
        <c:majorUnit val="30"/>
      </c:valAx>
      <c:valAx>
        <c:axId val="4050962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1.8909872669911822E-2"/>
              <c:y val="0.482758663641621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0810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021087680355164"/>
          <c:y val="0.10847457627118644"/>
          <c:w val="0.92563817980022201"/>
          <c:h val="0.216949152542372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Project Finance</a:t>
            </a:r>
          </a:p>
        </c:rich>
      </c:tx>
      <c:layout>
        <c:manualLayout>
          <c:xMode val="edge"/>
          <c:yMode val="edge"/>
          <c:x val="0.43937718661970804"/>
          <c:y val="1.97044352506784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1453940066588E-2"/>
          <c:y val="0.10847457627118644"/>
          <c:w val="0.71920088790233072"/>
          <c:h val="0.75254237288135595"/>
        </c:manualLayout>
      </c:layout>
      <c:scatterChart>
        <c:scatterStyle val="lineMarker"/>
        <c:varyColors val="0"/>
        <c:ser>
          <c:idx val="1"/>
          <c:order val="0"/>
          <c:tx>
            <c:v>Direct Cost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Finance!$A$6:$A$35</c:f>
              <c:numCache>
                <c:formatCode>mm/dd/yy;@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41323</c:v>
                </c:pt>
                <c:pt idx="3">
                  <c:v>41348</c:v>
                </c:pt>
                <c:pt idx="4">
                  <c:v>41351</c:v>
                </c:pt>
                <c:pt idx="5">
                  <c:v>41376</c:v>
                </c:pt>
                <c:pt idx="6">
                  <c:v>41379</c:v>
                </c:pt>
                <c:pt idx="7">
                  <c:v>41397</c:v>
                </c:pt>
                <c:pt idx="8">
                  <c:v>41400</c:v>
                </c:pt>
                <c:pt idx="9">
                  <c:v>41404</c:v>
                </c:pt>
                <c:pt idx="10">
                  <c:v>41418</c:v>
                </c:pt>
                <c:pt idx="11">
                  <c:v>41421</c:v>
                </c:pt>
                <c:pt idx="12">
                  <c:v>41425</c:v>
                </c:pt>
                <c:pt idx="13">
                  <c:v>41428</c:v>
                </c:pt>
                <c:pt idx="14">
                  <c:v>41432</c:v>
                </c:pt>
                <c:pt idx="15">
                  <c:v>41435</c:v>
                </c:pt>
                <c:pt idx="16">
                  <c:v>41446</c:v>
                </c:pt>
                <c:pt idx="17">
                  <c:v>41449</c:v>
                </c:pt>
                <c:pt idx="18">
                  <c:v>41467</c:v>
                </c:pt>
                <c:pt idx="19">
                  <c:v>41474</c:v>
                </c:pt>
                <c:pt idx="20">
                  <c:v>41481</c:v>
                </c:pt>
                <c:pt idx="21">
                  <c:v>41484</c:v>
                </c:pt>
                <c:pt idx="22">
                  <c:v>41509</c:v>
                </c:pt>
                <c:pt idx="23">
                  <c:v>41512</c:v>
                </c:pt>
                <c:pt idx="24">
                  <c:v>41516</c:v>
                </c:pt>
                <c:pt idx="25">
                  <c:v>41519</c:v>
                </c:pt>
                <c:pt idx="26">
                  <c:v>41551</c:v>
                </c:pt>
                <c:pt idx="27">
                  <c:v>41558</c:v>
                </c:pt>
                <c:pt idx="28">
                  <c:v>41561</c:v>
                </c:pt>
                <c:pt idx="29">
                  <c:v>41600</c:v>
                </c:pt>
              </c:numCache>
            </c:numRef>
          </c:xVal>
          <c:yVal>
            <c:numRef>
              <c:f>Finance!$N$6:$N$35</c:f>
              <c:numCache>
                <c:formatCode>0.0</c:formatCode>
                <c:ptCount val="30"/>
                <c:pt idx="0" formatCode="General">
                  <c:v>0</c:v>
                </c:pt>
                <c:pt idx="1">
                  <c:v>0.6</c:v>
                </c:pt>
                <c:pt idx="2">
                  <c:v>0.7</c:v>
                </c:pt>
                <c:pt idx="3">
                  <c:v>1.5333333333333332</c:v>
                </c:pt>
                <c:pt idx="4">
                  <c:v>1.6333333333333333</c:v>
                </c:pt>
                <c:pt idx="5">
                  <c:v>2.4666666666666668</c:v>
                </c:pt>
                <c:pt idx="6">
                  <c:v>2.7666666666666666</c:v>
                </c:pt>
                <c:pt idx="7">
                  <c:v>4.5666666666666664</c:v>
                </c:pt>
                <c:pt idx="8">
                  <c:v>4.9666666666666668</c:v>
                </c:pt>
                <c:pt idx="9">
                  <c:v>5.5</c:v>
                </c:pt>
                <c:pt idx="10">
                  <c:v>7.3666666666666671</c:v>
                </c:pt>
                <c:pt idx="11">
                  <c:v>7.7666666666666675</c:v>
                </c:pt>
                <c:pt idx="12">
                  <c:v>8.3000000000000007</c:v>
                </c:pt>
                <c:pt idx="13">
                  <c:v>8.7000000000000011</c:v>
                </c:pt>
                <c:pt idx="14">
                  <c:v>9.2333333333333343</c:v>
                </c:pt>
                <c:pt idx="15">
                  <c:v>9.6333333333333346</c:v>
                </c:pt>
                <c:pt idx="16">
                  <c:v>11.100000000000001</c:v>
                </c:pt>
                <c:pt idx="17">
                  <c:v>11.400000000000002</c:v>
                </c:pt>
                <c:pt idx="18">
                  <c:v>13.200000000000003</c:v>
                </c:pt>
                <c:pt idx="19">
                  <c:v>13.66666666666667</c:v>
                </c:pt>
                <c:pt idx="20">
                  <c:v>14.133333333333336</c:v>
                </c:pt>
                <c:pt idx="21">
                  <c:v>14.333333333333336</c:v>
                </c:pt>
                <c:pt idx="22">
                  <c:v>16.000000000000004</c:v>
                </c:pt>
                <c:pt idx="23">
                  <c:v>16.200000000000003</c:v>
                </c:pt>
                <c:pt idx="24">
                  <c:v>16.466666666666669</c:v>
                </c:pt>
                <c:pt idx="25">
                  <c:v>16.666666666666668</c:v>
                </c:pt>
                <c:pt idx="26">
                  <c:v>18.8</c:v>
                </c:pt>
                <c:pt idx="27">
                  <c:v>19.033333333333335</c:v>
                </c:pt>
                <c:pt idx="28">
                  <c:v>19.233333333333334</c:v>
                </c:pt>
                <c:pt idx="29">
                  <c:v>21.833333333333336</c:v>
                </c:pt>
              </c:numCache>
            </c:numRef>
          </c:yVal>
          <c:smooth val="0"/>
        </c:ser>
        <c:ser>
          <c:idx val="2"/>
          <c:order val="1"/>
          <c:tx>
            <c:v>Total Cost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Finance!$A$6:$A$35</c:f>
              <c:numCache>
                <c:formatCode>mm/dd/yy;@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41323</c:v>
                </c:pt>
                <c:pt idx="3">
                  <c:v>41348</c:v>
                </c:pt>
                <c:pt idx="4">
                  <c:v>41351</c:v>
                </c:pt>
                <c:pt idx="5">
                  <c:v>41376</c:v>
                </c:pt>
                <c:pt idx="6">
                  <c:v>41379</c:v>
                </c:pt>
                <c:pt idx="7">
                  <c:v>41397</c:v>
                </c:pt>
                <c:pt idx="8">
                  <c:v>41400</c:v>
                </c:pt>
                <c:pt idx="9">
                  <c:v>41404</c:v>
                </c:pt>
                <c:pt idx="10">
                  <c:v>41418</c:v>
                </c:pt>
                <c:pt idx="11">
                  <c:v>41421</c:v>
                </c:pt>
                <c:pt idx="12">
                  <c:v>41425</c:v>
                </c:pt>
                <c:pt idx="13">
                  <c:v>41428</c:v>
                </c:pt>
                <c:pt idx="14">
                  <c:v>41432</c:v>
                </c:pt>
                <c:pt idx="15">
                  <c:v>41435</c:v>
                </c:pt>
                <c:pt idx="16">
                  <c:v>41446</c:v>
                </c:pt>
                <c:pt idx="17">
                  <c:v>41449</c:v>
                </c:pt>
                <c:pt idx="18">
                  <c:v>41467</c:v>
                </c:pt>
                <c:pt idx="19">
                  <c:v>41474</c:v>
                </c:pt>
                <c:pt idx="20">
                  <c:v>41481</c:v>
                </c:pt>
                <c:pt idx="21">
                  <c:v>41484</c:v>
                </c:pt>
                <c:pt idx="22">
                  <c:v>41509</c:v>
                </c:pt>
                <c:pt idx="23">
                  <c:v>41512</c:v>
                </c:pt>
                <c:pt idx="24">
                  <c:v>41516</c:v>
                </c:pt>
                <c:pt idx="25">
                  <c:v>41519</c:v>
                </c:pt>
                <c:pt idx="26">
                  <c:v>41551</c:v>
                </c:pt>
                <c:pt idx="27">
                  <c:v>41558</c:v>
                </c:pt>
                <c:pt idx="28">
                  <c:v>41561</c:v>
                </c:pt>
                <c:pt idx="29">
                  <c:v>41600</c:v>
                </c:pt>
              </c:numCache>
            </c:numRef>
          </c:xVal>
          <c:yVal>
            <c:numRef>
              <c:f>Finance!$M$6:$M$35</c:f>
              <c:numCache>
                <c:formatCode>0.0</c:formatCode>
                <c:ptCount val="30"/>
                <c:pt idx="0" formatCode="General">
                  <c:v>0</c:v>
                </c:pt>
                <c:pt idx="1">
                  <c:v>1.8</c:v>
                </c:pt>
                <c:pt idx="2">
                  <c:v>2.1</c:v>
                </c:pt>
                <c:pt idx="3">
                  <c:v>4.5999999999999996</c:v>
                </c:pt>
                <c:pt idx="4">
                  <c:v>4.8999999999999995</c:v>
                </c:pt>
                <c:pt idx="5">
                  <c:v>7.3999999999999995</c:v>
                </c:pt>
                <c:pt idx="6">
                  <c:v>8.1</c:v>
                </c:pt>
                <c:pt idx="7">
                  <c:v>12.3</c:v>
                </c:pt>
                <c:pt idx="8">
                  <c:v>13.100000000000001</c:v>
                </c:pt>
                <c:pt idx="9">
                  <c:v>14.166666666666668</c:v>
                </c:pt>
                <c:pt idx="10">
                  <c:v>17.900000000000002</c:v>
                </c:pt>
                <c:pt idx="11">
                  <c:v>18.700000000000003</c:v>
                </c:pt>
                <c:pt idx="12">
                  <c:v>19.766666666666669</c:v>
                </c:pt>
                <c:pt idx="13">
                  <c:v>20.666666666666668</c:v>
                </c:pt>
                <c:pt idx="14">
                  <c:v>21.866666666666667</c:v>
                </c:pt>
                <c:pt idx="15">
                  <c:v>22.766666666666666</c:v>
                </c:pt>
                <c:pt idx="16">
                  <c:v>26.066666666666666</c:v>
                </c:pt>
                <c:pt idx="17">
                  <c:v>26.866666666666667</c:v>
                </c:pt>
                <c:pt idx="18">
                  <c:v>31.666666666666668</c:v>
                </c:pt>
                <c:pt idx="19">
                  <c:v>33.300000000000004</c:v>
                </c:pt>
                <c:pt idx="20">
                  <c:v>34.933333333333337</c:v>
                </c:pt>
                <c:pt idx="21">
                  <c:v>35.63333333333334</c:v>
                </c:pt>
                <c:pt idx="22">
                  <c:v>41.466666666666676</c:v>
                </c:pt>
                <c:pt idx="23">
                  <c:v>42.166666666666679</c:v>
                </c:pt>
                <c:pt idx="24">
                  <c:v>43.100000000000009</c:v>
                </c:pt>
                <c:pt idx="25">
                  <c:v>43.800000000000011</c:v>
                </c:pt>
                <c:pt idx="26">
                  <c:v>51.26666666666668</c:v>
                </c:pt>
                <c:pt idx="27">
                  <c:v>52.666666666666679</c:v>
                </c:pt>
                <c:pt idx="28">
                  <c:v>53.26666666666668</c:v>
                </c:pt>
                <c:pt idx="29">
                  <c:v>61.066666666666677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096984"/>
        <c:axId val="405097376"/>
      </c:scatterChart>
      <c:valAx>
        <c:axId val="405096984"/>
        <c:scaling>
          <c:orientation val="minMax"/>
          <c:max val="41600"/>
          <c:min val="41295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3915654608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5097376"/>
        <c:crosses val="autoZero"/>
        <c:crossBetween val="midCat"/>
        <c:majorUnit val="30"/>
      </c:valAx>
      <c:valAx>
        <c:axId val="405097376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MM</a:t>
                </a:r>
              </a:p>
            </c:rich>
          </c:tx>
          <c:layout>
            <c:manualLayout>
              <c:xMode val="edge"/>
              <c:yMode val="edge"/>
              <c:x val="1.5538290788013319E-2"/>
              <c:y val="0.467796610169491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5096984"/>
        <c:crosses val="autoZero"/>
        <c:crossBetween val="midCat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465038845726967"/>
          <c:y val="0.10677966101694915"/>
          <c:w val="0.93007769145394004"/>
          <c:h val="0.179661016949152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3</xdr:row>
      <xdr:rowOff>209550</xdr:rowOff>
    </xdr:from>
    <xdr:to>
      <xdr:col>32</xdr:col>
      <xdr:colOff>257175</xdr:colOff>
      <xdr:row>32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I1006"/>
  <sheetViews>
    <sheetView zoomScaleNormal="100" workbookViewId="0">
      <selection activeCell="E33" sqref="E33"/>
    </sheetView>
  </sheetViews>
  <sheetFormatPr defaultRowHeight="12.75" x14ac:dyDescent="0.2"/>
  <cols>
    <col min="1" max="1" width="4.42578125" style="4" customWidth="1"/>
    <col min="2" max="2" width="38.28515625" style="4" bestFit="1" customWidth="1"/>
    <col min="3" max="3" width="8.7109375" style="4" customWidth="1"/>
    <col min="4" max="4" width="15.42578125" style="4" customWidth="1"/>
    <col min="5" max="5" width="24.7109375" style="8" bestFit="1" customWidth="1"/>
    <col min="6" max="6" width="21.85546875" style="4" bestFit="1" customWidth="1"/>
    <col min="7" max="8" width="9.140625" style="4"/>
    <col min="9" max="9" width="12.28515625" style="4" bestFit="1" customWidth="1"/>
    <col min="10" max="16384" width="9.140625" style="4"/>
  </cols>
  <sheetData>
    <row r="4" spans="1:8" x14ac:dyDescent="0.2">
      <c r="A4" s="3" t="s">
        <v>14</v>
      </c>
      <c r="B4" s="3" t="s">
        <v>2</v>
      </c>
      <c r="C4" s="3" t="s">
        <v>32</v>
      </c>
      <c r="D4" s="3" t="s">
        <v>12</v>
      </c>
      <c r="E4" s="3" t="s">
        <v>7</v>
      </c>
      <c r="F4" s="3" t="s">
        <v>5</v>
      </c>
    </row>
    <row r="5" spans="1:8" ht="14.25" customHeight="1" x14ac:dyDescent="0.2">
      <c r="B5" s="5" t="s">
        <v>13</v>
      </c>
      <c r="C5" s="6">
        <f>0</f>
        <v>0</v>
      </c>
      <c r="D5" s="10"/>
      <c r="E5" s="17">
        <v>41302</v>
      </c>
      <c r="F5" s="7">
        <v>0</v>
      </c>
      <c r="H5" s="21"/>
    </row>
    <row r="6" spans="1:8" ht="14.25" customHeight="1" x14ac:dyDescent="0.2">
      <c r="A6" s="4">
        <v>1</v>
      </c>
      <c r="B6" s="8" t="s">
        <v>0</v>
      </c>
      <c r="C6" s="8">
        <v>15</v>
      </c>
      <c r="D6" s="11"/>
      <c r="E6" s="17">
        <v>41320</v>
      </c>
      <c r="F6" s="9">
        <f>SUM($C$5:C6)/$C$31</f>
        <v>3.5714285714285712E-2</v>
      </c>
      <c r="H6" s="21"/>
    </row>
    <row r="7" spans="1:8" x14ac:dyDescent="0.2">
      <c r="A7" s="4">
        <v>2</v>
      </c>
      <c r="B7" s="8" t="s">
        <v>3</v>
      </c>
      <c r="C7" s="8">
        <v>20</v>
      </c>
      <c r="D7" s="11">
        <v>1</v>
      </c>
      <c r="E7" s="17">
        <v>41348</v>
      </c>
      <c r="F7" s="9">
        <f>SUM($C$5:C7)/$C$31</f>
        <v>8.3333333333333329E-2</v>
      </c>
      <c r="H7" s="21"/>
    </row>
    <row r="8" spans="1:8" ht="15.75" customHeight="1" x14ac:dyDescent="0.2">
      <c r="A8" s="4">
        <v>3</v>
      </c>
      <c r="B8" s="8" t="s">
        <v>63</v>
      </c>
      <c r="C8" s="8">
        <v>20</v>
      </c>
      <c r="D8" s="11">
        <v>2</v>
      </c>
      <c r="E8" s="17">
        <v>41376</v>
      </c>
      <c r="F8" s="9">
        <f>SUM($C$5:C8)/$C$31</f>
        <v>0.13095238095238096</v>
      </c>
      <c r="H8" s="21"/>
    </row>
    <row r="9" spans="1:8" ht="15.75" customHeight="1" x14ac:dyDescent="0.2">
      <c r="A9" s="4">
        <v>22</v>
      </c>
      <c r="B9" s="8" t="s">
        <v>41</v>
      </c>
      <c r="C9" s="8">
        <v>0</v>
      </c>
      <c r="D9" s="11">
        <v>3</v>
      </c>
      <c r="E9" s="17">
        <v>41376</v>
      </c>
      <c r="F9" s="9">
        <f>SUM($C$5:C9)/$C$31</f>
        <v>0.13095238095238096</v>
      </c>
      <c r="H9" s="21"/>
    </row>
    <row r="10" spans="1:8" x14ac:dyDescent="0.2">
      <c r="A10" s="4">
        <v>6</v>
      </c>
      <c r="B10" s="8" t="s">
        <v>10</v>
      </c>
      <c r="C10" s="8">
        <v>15</v>
      </c>
      <c r="D10" s="11">
        <v>22</v>
      </c>
      <c r="E10" s="17">
        <v>41397</v>
      </c>
      <c r="F10" s="9">
        <f>SUM($C$5:C10)/$C$31</f>
        <v>0.16666666666666666</v>
      </c>
      <c r="H10" s="21"/>
    </row>
    <row r="11" spans="1:8" x14ac:dyDescent="0.2">
      <c r="A11" s="4">
        <v>10</v>
      </c>
      <c r="B11" s="8" t="s">
        <v>27</v>
      </c>
      <c r="C11" s="8">
        <v>15</v>
      </c>
      <c r="D11" s="11">
        <v>22</v>
      </c>
      <c r="E11" s="17">
        <v>41397</v>
      </c>
      <c r="F11" s="9">
        <f>SUM($C$5:C11)/$C$31</f>
        <v>0.20238095238095238</v>
      </c>
      <c r="H11" s="21"/>
    </row>
    <row r="12" spans="1:8" x14ac:dyDescent="0.2">
      <c r="A12" s="4">
        <v>8</v>
      </c>
      <c r="B12" s="8" t="s">
        <v>11</v>
      </c>
      <c r="C12" s="8">
        <v>5</v>
      </c>
      <c r="D12" s="11">
        <v>6</v>
      </c>
      <c r="E12" s="17">
        <v>41404</v>
      </c>
      <c r="F12" s="9">
        <f>SUM($C$5:C12)/$C$31</f>
        <v>0.21428571428571427</v>
      </c>
      <c r="H12" s="21"/>
    </row>
    <row r="13" spans="1:8" x14ac:dyDescent="0.2">
      <c r="A13" s="4">
        <v>4</v>
      </c>
      <c r="B13" s="8" t="s">
        <v>1</v>
      </c>
      <c r="C13" s="8">
        <v>30</v>
      </c>
      <c r="D13" s="11">
        <v>22</v>
      </c>
      <c r="E13" s="17">
        <v>41418</v>
      </c>
      <c r="F13" s="9">
        <f>SUM($C$5:C13)/$C$31</f>
        <v>0.2857142857142857</v>
      </c>
      <c r="H13" s="21"/>
    </row>
    <row r="14" spans="1:8" x14ac:dyDescent="0.2">
      <c r="A14" s="4">
        <v>7</v>
      </c>
      <c r="B14" s="8" t="s">
        <v>9</v>
      </c>
      <c r="C14" s="8">
        <v>20</v>
      </c>
      <c r="D14" s="11">
        <v>6</v>
      </c>
      <c r="E14" s="17">
        <v>41425</v>
      </c>
      <c r="F14" s="9">
        <f>SUM($C$5:C14)/$C$31</f>
        <v>0.33333333333333331</v>
      </c>
      <c r="H14" s="21"/>
    </row>
    <row r="15" spans="1:8" x14ac:dyDescent="0.2">
      <c r="A15" s="4">
        <v>9</v>
      </c>
      <c r="B15" s="8" t="s">
        <v>26</v>
      </c>
      <c r="C15" s="8">
        <v>20</v>
      </c>
      <c r="D15" s="11">
        <v>22</v>
      </c>
      <c r="E15" s="17">
        <v>41425</v>
      </c>
      <c r="F15" s="9">
        <f>SUM($C$5:C15)/$C$31</f>
        <v>0.38095238095238093</v>
      </c>
      <c r="H15" s="21"/>
    </row>
    <row r="16" spans="1:8" x14ac:dyDescent="0.2">
      <c r="A16" s="4">
        <v>23</v>
      </c>
      <c r="B16" s="8" t="s">
        <v>42</v>
      </c>
      <c r="C16" s="8">
        <v>0</v>
      </c>
      <c r="D16" s="11" t="s">
        <v>47</v>
      </c>
      <c r="E16" s="17">
        <v>41425</v>
      </c>
      <c r="F16" s="9">
        <f>SUM($C$5:C16)/$C$31</f>
        <v>0.38095238095238093</v>
      </c>
      <c r="H16" s="21"/>
    </row>
    <row r="17" spans="1:8" x14ac:dyDescent="0.2">
      <c r="A17" s="4">
        <v>12</v>
      </c>
      <c r="B17" s="8" t="s">
        <v>24</v>
      </c>
      <c r="C17" s="8">
        <v>5</v>
      </c>
      <c r="D17" s="11" t="s">
        <v>43</v>
      </c>
      <c r="E17" s="17">
        <v>41432</v>
      </c>
      <c r="F17" s="9">
        <f>SUM($C$5:C17)/$C$31</f>
        <v>0.39285714285714285</v>
      </c>
      <c r="H17" s="21"/>
    </row>
    <row r="18" spans="1:8" ht="15" x14ac:dyDescent="0.25">
      <c r="A18" s="4">
        <v>11</v>
      </c>
      <c r="B18" s="8" t="s">
        <v>23</v>
      </c>
      <c r="C18" s="8">
        <v>10</v>
      </c>
      <c r="D18" s="11" t="s">
        <v>44</v>
      </c>
      <c r="E18" s="25">
        <v>41446</v>
      </c>
      <c r="F18" s="9">
        <f>SUM($C$5:C18)/$C$31</f>
        <v>0.41666666666666669</v>
      </c>
      <c r="H18" s="21"/>
    </row>
    <row r="19" spans="1:8" x14ac:dyDescent="0.2">
      <c r="A19" s="4">
        <v>13</v>
      </c>
      <c r="B19" s="8" t="s">
        <v>25</v>
      </c>
      <c r="C19" s="8">
        <v>15</v>
      </c>
      <c r="D19" s="11">
        <v>23</v>
      </c>
      <c r="E19" s="17">
        <v>41446</v>
      </c>
      <c r="F19" s="9">
        <f>SUM($C$5:C19)/$C$31</f>
        <v>0.45238095238095238</v>
      </c>
      <c r="H19" s="21"/>
    </row>
    <row r="20" spans="1:8" x14ac:dyDescent="0.2">
      <c r="A20" s="4">
        <v>16</v>
      </c>
      <c r="B20" s="8" t="s">
        <v>19</v>
      </c>
      <c r="C20" s="8">
        <v>15</v>
      </c>
      <c r="D20" s="11">
        <v>23</v>
      </c>
      <c r="E20" s="17">
        <v>41446</v>
      </c>
      <c r="F20" s="9">
        <f>SUM($C$5:C20)/$C$31</f>
        <v>0.48809523809523808</v>
      </c>
      <c r="H20" s="21"/>
    </row>
    <row r="21" spans="1:8" x14ac:dyDescent="0.2">
      <c r="A21" s="4">
        <v>5</v>
      </c>
      <c r="B21" s="8" t="s">
        <v>8</v>
      </c>
      <c r="C21" s="8">
        <v>35</v>
      </c>
      <c r="D21" s="11">
        <v>4</v>
      </c>
      <c r="E21" s="17">
        <v>41465</v>
      </c>
      <c r="F21" s="9">
        <f>SUM($C$5:C21)/$C$31</f>
        <v>0.5714285714285714</v>
      </c>
      <c r="H21" s="21"/>
    </row>
    <row r="22" spans="1:8" x14ac:dyDescent="0.2">
      <c r="A22" s="4">
        <v>14</v>
      </c>
      <c r="B22" s="8" t="s">
        <v>17</v>
      </c>
      <c r="C22" s="8">
        <v>20</v>
      </c>
      <c r="D22" s="11" t="s">
        <v>28</v>
      </c>
      <c r="E22" s="17">
        <v>41474</v>
      </c>
      <c r="F22" s="9">
        <f>SUM($C$5:C22)/$C$31</f>
        <v>0.61904761904761907</v>
      </c>
      <c r="H22" s="21"/>
    </row>
    <row r="23" spans="1:8" x14ac:dyDescent="0.2">
      <c r="A23" s="4">
        <v>15</v>
      </c>
      <c r="B23" s="8" t="s">
        <v>18</v>
      </c>
      <c r="C23" s="8">
        <v>25</v>
      </c>
      <c r="D23" s="11" t="s">
        <v>28</v>
      </c>
      <c r="E23" s="17">
        <v>41481</v>
      </c>
      <c r="F23" s="9">
        <f>SUM($C$5:C23)/$C$31</f>
        <v>0.6785714285714286</v>
      </c>
      <c r="H23" s="21"/>
    </row>
    <row r="24" spans="1:8" x14ac:dyDescent="0.2">
      <c r="A24" s="4">
        <v>17</v>
      </c>
      <c r="B24" s="8" t="s">
        <v>15</v>
      </c>
      <c r="C24" s="8">
        <v>20</v>
      </c>
      <c r="D24" s="11" t="s">
        <v>40</v>
      </c>
      <c r="E24" s="17">
        <v>41509</v>
      </c>
      <c r="F24" s="9">
        <f>SUM($C$5:C24)/$C$31</f>
        <v>0.72619047619047616</v>
      </c>
      <c r="H24" s="21"/>
    </row>
    <row r="25" spans="1:8" x14ac:dyDescent="0.2">
      <c r="A25" s="4">
        <v>18</v>
      </c>
      <c r="B25" s="8" t="s">
        <v>16</v>
      </c>
      <c r="C25" s="8">
        <v>25</v>
      </c>
      <c r="D25" s="11" t="s">
        <v>39</v>
      </c>
      <c r="E25" s="17">
        <v>41516</v>
      </c>
      <c r="F25" s="9">
        <f>SUM($C$5:C25)/$C$31</f>
        <v>0.7857142857142857</v>
      </c>
      <c r="H25" s="21"/>
    </row>
    <row r="26" spans="1:8" x14ac:dyDescent="0.2">
      <c r="A26" s="4">
        <v>19</v>
      </c>
      <c r="B26" s="8" t="s">
        <v>21</v>
      </c>
      <c r="C26" s="8">
        <v>25</v>
      </c>
      <c r="D26" s="11" t="s">
        <v>29</v>
      </c>
      <c r="E26" s="17">
        <v>41551</v>
      </c>
      <c r="F26" s="9">
        <f>SUM($C$5:C26)/$C$31</f>
        <v>0.84523809523809523</v>
      </c>
      <c r="H26" s="21"/>
    </row>
    <row r="27" spans="1:8" x14ac:dyDescent="0.2">
      <c r="A27" s="4">
        <v>20</v>
      </c>
      <c r="B27" s="8" t="s">
        <v>22</v>
      </c>
      <c r="C27" s="8">
        <v>35</v>
      </c>
      <c r="D27" s="11">
        <v>17</v>
      </c>
      <c r="E27" s="17">
        <v>41558</v>
      </c>
      <c r="F27" s="9">
        <f>SUM($C$5:C27)/$C$31</f>
        <v>0.9285714285714286</v>
      </c>
      <c r="H27" s="21"/>
    </row>
    <row r="28" spans="1:8" x14ac:dyDescent="0.2">
      <c r="A28" s="4">
        <v>21</v>
      </c>
      <c r="B28" s="8" t="s">
        <v>20</v>
      </c>
      <c r="C28" s="8">
        <v>30</v>
      </c>
      <c r="D28" s="11" t="s">
        <v>30</v>
      </c>
      <c r="E28" s="18">
        <v>41600</v>
      </c>
      <c r="F28" s="9">
        <f>SUM($C$5:C28)/$C$31</f>
        <v>1</v>
      </c>
      <c r="H28" s="21"/>
    </row>
    <row r="29" spans="1:8" x14ac:dyDescent="0.2">
      <c r="B29" s="5"/>
      <c r="C29" s="6"/>
      <c r="D29" s="10"/>
      <c r="E29" s="12"/>
      <c r="F29" s="9"/>
    </row>
    <row r="30" spans="1:8" x14ac:dyDescent="0.2">
      <c r="E30" s="12"/>
      <c r="F30" s="9"/>
    </row>
    <row r="31" spans="1:8" x14ac:dyDescent="0.2">
      <c r="B31" s="3" t="s">
        <v>6</v>
      </c>
      <c r="C31" s="4">
        <f>SUM(C5:C30)</f>
        <v>420</v>
      </c>
      <c r="E31" s="12"/>
      <c r="F31" s="9"/>
    </row>
    <row r="32" spans="1:8" x14ac:dyDescent="0.2">
      <c r="E32" s="12"/>
      <c r="F32" s="9"/>
    </row>
    <row r="33" spans="2:9" x14ac:dyDescent="0.2">
      <c r="B33" s="4" t="s">
        <v>32</v>
      </c>
      <c r="C33" s="20">
        <f>(E28-E5)/30</f>
        <v>9.9333333333333336</v>
      </c>
      <c r="E33" s="19"/>
      <c r="F33" s="9"/>
      <c r="I33" s="16"/>
    </row>
    <row r="34" spans="2:9" x14ac:dyDescent="0.2">
      <c r="F34" s="9"/>
      <c r="I34" s="9"/>
    </row>
    <row r="35" spans="2:9" x14ac:dyDescent="0.2">
      <c r="F35" s="9"/>
      <c r="I35" s="21"/>
    </row>
    <row r="36" spans="2:9" x14ac:dyDescent="0.2">
      <c r="F36" s="9"/>
    </row>
    <row r="37" spans="2:9" x14ac:dyDescent="0.2">
      <c r="F37" s="9"/>
    </row>
    <row r="38" spans="2:9" x14ac:dyDescent="0.2">
      <c r="F38" s="9"/>
    </row>
    <row r="52" spans="5:5" x14ac:dyDescent="0.2">
      <c r="E52" s="12"/>
    </row>
    <row r="53" spans="5:5" x14ac:dyDescent="0.2">
      <c r="E53" s="12"/>
    </row>
    <row r="54" spans="5:5" x14ac:dyDescent="0.2">
      <c r="E54" s="12"/>
    </row>
    <row r="55" spans="5:5" x14ac:dyDescent="0.2">
      <c r="E55" s="12"/>
    </row>
    <row r="56" spans="5:5" x14ac:dyDescent="0.2">
      <c r="E56" s="12"/>
    </row>
    <row r="57" spans="5:5" x14ac:dyDescent="0.2">
      <c r="E57" s="12"/>
    </row>
    <row r="58" spans="5:5" x14ac:dyDescent="0.2">
      <c r="E58" s="12"/>
    </row>
    <row r="59" spans="5:5" x14ac:dyDescent="0.2">
      <c r="E59" s="12"/>
    </row>
    <row r="60" spans="5:5" x14ac:dyDescent="0.2">
      <c r="E60" s="12"/>
    </row>
    <row r="61" spans="5:5" x14ac:dyDescent="0.2">
      <c r="E61" s="12"/>
    </row>
    <row r="62" spans="5:5" x14ac:dyDescent="0.2">
      <c r="E62" s="12"/>
    </row>
    <row r="63" spans="5:5" x14ac:dyDescent="0.2">
      <c r="E63" s="12"/>
    </row>
    <row r="64" spans="5:5" x14ac:dyDescent="0.2">
      <c r="E64" s="12"/>
    </row>
    <row r="65" spans="5:5" x14ac:dyDescent="0.2">
      <c r="E65" s="12"/>
    </row>
    <row r="66" spans="5:5" x14ac:dyDescent="0.2">
      <c r="E66" s="12"/>
    </row>
    <row r="67" spans="5:5" x14ac:dyDescent="0.2">
      <c r="E67" s="12"/>
    </row>
    <row r="68" spans="5:5" x14ac:dyDescent="0.2">
      <c r="E68" s="12"/>
    </row>
    <row r="69" spans="5:5" x14ac:dyDescent="0.2">
      <c r="E69" s="12"/>
    </row>
    <row r="70" spans="5:5" x14ac:dyDescent="0.2">
      <c r="E70" s="12"/>
    </row>
    <row r="71" spans="5:5" x14ac:dyDescent="0.2">
      <c r="E71" s="12"/>
    </row>
    <row r="72" spans="5:5" x14ac:dyDescent="0.2">
      <c r="E72" s="12"/>
    </row>
    <row r="73" spans="5:5" x14ac:dyDescent="0.2">
      <c r="E73" s="12"/>
    </row>
    <row r="74" spans="5:5" x14ac:dyDescent="0.2">
      <c r="E74" s="12"/>
    </row>
    <row r="75" spans="5:5" x14ac:dyDescent="0.2">
      <c r="E75" s="12"/>
    </row>
    <row r="76" spans="5:5" x14ac:dyDescent="0.2">
      <c r="E76" s="12"/>
    </row>
    <row r="77" spans="5:5" x14ac:dyDescent="0.2">
      <c r="E77" s="12"/>
    </row>
    <row r="78" spans="5:5" x14ac:dyDescent="0.2">
      <c r="E78" s="12"/>
    </row>
    <row r="79" spans="5:5" x14ac:dyDescent="0.2">
      <c r="E79" s="12"/>
    </row>
    <row r="80" spans="5:5" x14ac:dyDescent="0.2">
      <c r="E80" s="12"/>
    </row>
    <row r="81" spans="5:5" x14ac:dyDescent="0.2">
      <c r="E81" s="12"/>
    </row>
    <row r="82" spans="5:5" x14ac:dyDescent="0.2">
      <c r="E82" s="12"/>
    </row>
    <row r="83" spans="5:5" x14ac:dyDescent="0.2">
      <c r="E83" s="12"/>
    </row>
    <row r="84" spans="5:5" x14ac:dyDescent="0.2">
      <c r="E84" s="12"/>
    </row>
    <row r="85" spans="5:5" x14ac:dyDescent="0.2">
      <c r="E85" s="12"/>
    </row>
    <row r="86" spans="5:5" x14ac:dyDescent="0.2">
      <c r="E86" s="12"/>
    </row>
    <row r="87" spans="5:5" x14ac:dyDescent="0.2">
      <c r="E87" s="12"/>
    </row>
    <row r="88" spans="5:5" x14ac:dyDescent="0.2">
      <c r="E88" s="12"/>
    </row>
    <row r="89" spans="5:5" x14ac:dyDescent="0.2">
      <c r="E89" s="12"/>
    </row>
    <row r="90" spans="5:5" x14ac:dyDescent="0.2">
      <c r="E90" s="12"/>
    </row>
    <row r="91" spans="5:5" x14ac:dyDescent="0.2">
      <c r="E91" s="12"/>
    </row>
    <row r="92" spans="5:5" x14ac:dyDescent="0.2">
      <c r="E92" s="12"/>
    </row>
    <row r="93" spans="5:5" x14ac:dyDescent="0.2">
      <c r="E93" s="12"/>
    </row>
    <row r="94" spans="5:5" x14ac:dyDescent="0.2">
      <c r="E94" s="12"/>
    </row>
    <row r="95" spans="5:5" x14ac:dyDescent="0.2">
      <c r="E95" s="12"/>
    </row>
    <row r="96" spans="5:5" x14ac:dyDescent="0.2">
      <c r="E96" s="12"/>
    </row>
    <row r="97" spans="5:5" x14ac:dyDescent="0.2">
      <c r="E97" s="12"/>
    </row>
    <row r="98" spans="5:5" x14ac:dyDescent="0.2">
      <c r="E98" s="12"/>
    </row>
    <row r="99" spans="5:5" x14ac:dyDescent="0.2">
      <c r="E99" s="12"/>
    </row>
    <row r="100" spans="5:5" x14ac:dyDescent="0.2">
      <c r="E100" s="12"/>
    </row>
    <row r="101" spans="5:5" x14ac:dyDescent="0.2">
      <c r="E101" s="12"/>
    </row>
    <row r="102" spans="5:5" x14ac:dyDescent="0.2">
      <c r="E102" s="12"/>
    </row>
    <row r="103" spans="5:5" x14ac:dyDescent="0.2">
      <c r="E103" s="12"/>
    </row>
    <row r="104" spans="5:5" x14ac:dyDescent="0.2">
      <c r="E104" s="12"/>
    </row>
    <row r="105" spans="5:5" x14ac:dyDescent="0.2">
      <c r="E105" s="12"/>
    </row>
    <row r="106" spans="5:5" x14ac:dyDescent="0.2">
      <c r="E106" s="12"/>
    </row>
    <row r="107" spans="5:5" x14ac:dyDescent="0.2">
      <c r="E107" s="12"/>
    </row>
    <row r="108" spans="5:5" x14ac:dyDescent="0.2">
      <c r="E108" s="12"/>
    </row>
    <row r="109" spans="5:5" x14ac:dyDescent="0.2">
      <c r="E109" s="12"/>
    </row>
    <row r="110" spans="5:5" x14ac:dyDescent="0.2">
      <c r="E110" s="12"/>
    </row>
    <row r="111" spans="5:5" x14ac:dyDescent="0.2">
      <c r="E111" s="12"/>
    </row>
    <row r="112" spans="5:5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  <row r="153" spans="5:5" x14ac:dyDescent="0.2">
      <c r="E153" s="12"/>
    </row>
    <row r="154" spans="5:5" x14ac:dyDescent="0.2">
      <c r="E154" s="12"/>
    </row>
    <row r="155" spans="5:5" x14ac:dyDescent="0.2">
      <c r="E155" s="12"/>
    </row>
    <row r="156" spans="5:5" x14ac:dyDescent="0.2">
      <c r="E156" s="12"/>
    </row>
    <row r="157" spans="5:5" x14ac:dyDescent="0.2">
      <c r="E157" s="12"/>
    </row>
    <row r="158" spans="5:5" x14ac:dyDescent="0.2">
      <c r="E158" s="12"/>
    </row>
    <row r="159" spans="5:5" x14ac:dyDescent="0.2">
      <c r="E159" s="12"/>
    </row>
    <row r="160" spans="5:5" x14ac:dyDescent="0.2">
      <c r="E160" s="12"/>
    </row>
    <row r="161" spans="5:5" x14ac:dyDescent="0.2">
      <c r="E161" s="12"/>
    </row>
    <row r="162" spans="5:5" x14ac:dyDescent="0.2">
      <c r="E162" s="12"/>
    </row>
    <row r="163" spans="5:5" x14ac:dyDescent="0.2">
      <c r="E163" s="12"/>
    </row>
    <row r="164" spans="5:5" x14ac:dyDescent="0.2">
      <c r="E164" s="12"/>
    </row>
    <row r="165" spans="5:5" x14ac:dyDescent="0.2">
      <c r="E165" s="12"/>
    </row>
    <row r="166" spans="5:5" x14ac:dyDescent="0.2">
      <c r="E166" s="12"/>
    </row>
    <row r="167" spans="5:5" x14ac:dyDescent="0.2">
      <c r="E167" s="12"/>
    </row>
    <row r="168" spans="5:5" x14ac:dyDescent="0.2">
      <c r="E168" s="12"/>
    </row>
    <row r="169" spans="5:5" x14ac:dyDescent="0.2">
      <c r="E169" s="12"/>
    </row>
    <row r="170" spans="5:5" x14ac:dyDescent="0.2">
      <c r="E170" s="12"/>
    </row>
    <row r="171" spans="5:5" x14ac:dyDescent="0.2">
      <c r="E171" s="12"/>
    </row>
    <row r="172" spans="5:5" x14ac:dyDescent="0.2">
      <c r="E172" s="12"/>
    </row>
    <row r="173" spans="5:5" x14ac:dyDescent="0.2">
      <c r="E173" s="12"/>
    </row>
    <row r="174" spans="5:5" x14ac:dyDescent="0.2">
      <c r="E174" s="12"/>
    </row>
    <row r="175" spans="5:5" x14ac:dyDescent="0.2">
      <c r="E175" s="12"/>
    </row>
    <row r="176" spans="5:5" x14ac:dyDescent="0.2">
      <c r="E176" s="12"/>
    </row>
    <row r="177" spans="5:5" x14ac:dyDescent="0.2">
      <c r="E177" s="12"/>
    </row>
    <row r="178" spans="5:5" x14ac:dyDescent="0.2">
      <c r="E178" s="12"/>
    </row>
    <row r="179" spans="5:5" x14ac:dyDescent="0.2">
      <c r="E179" s="12"/>
    </row>
    <row r="180" spans="5:5" x14ac:dyDescent="0.2">
      <c r="E180" s="12"/>
    </row>
    <row r="181" spans="5:5" x14ac:dyDescent="0.2">
      <c r="E181" s="12"/>
    </row>
    <row r="182" spans="5:5" x14ac:dyDescent="0.2">
      <c r="E182" s="12"/>
    </row>
    <row r="183" spans="5:5" x14ac:dyDescent="0.2">
      <c r="E183" s="12"/>
    </row>
    <row r="184" spans="5:5" x14ac:dyDescent="0.2">
      <c r="E184" s="12"/>
    </row>
    <row r="185" spans="5:5" x14ac:dyDescent="0.2">
      <c r="E185" s="12"/>
    </row>
    <row r="186" spans="5:5" x14ac:dyDescent="0.2">
      <c r="E186" s="12"/>
    </row>
    <row r="187" spans="5:5" x14ac:dyDescent="0.2">
      <c r="E187" s="12"/>
    </row>
    <row r="188" spans="5:5" x14ac:dyDescent="0.2">
      <c r="E188" s="12"/>
    </row>
    <row r="189" spans="5:5" x14ac:dyDescent="0.2">
      <c r="E189" s="12"/>
    </row>
    <row r="190" spans="5:5" x14ac:dyDescent="0.2">
      <c r="E190" s="12"/>
    </row>
    <row r="191" spans="5:5" x14ac:dyDescent="0.2">
      <c r="E191" s="12"/>
    </row>
    <row r="192" spans="5:5" x14ac:dyDescent="0.2">
      <c r="E192" s="12"/>
    </row>
    <row r="193" spans="5:5" x14ac:dyDescent="0.2">
      <c r="E193" s="12"/>
    </row>
    <row r="194" spans="5:5" x14ac:dyDescent="0.2">
      <c r="E194" s="12"/>
    </row>
    <row r="195" spans="5:5" x14ac:dyDescent="0.2">
      <c r="E195" s="12"/>
    </row>
    <row r="196" spans="5:5" x14ac:dyDescent="0.2">
      <c r="E196" s="12"/>
    </row>
    <row r="197" spans="5:5" x14ac:dyDescent="0.2">
      <c r="E197" s="12"/>
    </row>
    <row r="198" spans="5:5" x14ac:dyDescent="0.2">
      <c r="E198" s="12"/>
    </row>
    <row r="199" spans="5:5" x14ac:dyDescent="0.2">
      <c r="E199" s="12"/>
    </row>
    <row r="200" spans="5:5" x14ac:dyDescent="0.2">
      <c r="E200" s="12"/>
    </row>
    <row r="201" spans="5:5" x14ac:dyDescent="0.2">
      <c r="E201" s="12"/>
    </row>
    <row r="202" spans="5:5" x14ac:dyDescent="0.2">
      <c r="E202" s="12"/>
    </row>
    <row r="203" spans="5:5" x14ac:dyDescent="0.2">
      <c r="E203" s="12"/>
    </row>
    <row r="204" spans="5:5" x14ac:dyDescent="0.2">
      <c r="E204" s="12"/>
    </row>
    <row r="205" spans="5:5" x14ac:dyDescent="0.2">
      <c r="E205" s="12"/>
    </row>
    <row r="206" spans="5:5" x14ac:dyDescent="0.2">
      <c r="E206" s="12"/>
    </row>
    <row r="207" spans="5:5" x14ac:dyDescent="0.2">
      <c r="E207" s="12"/>
    </row>
    <row r="208" spans="5:5" x14ac:dyDescent="0.2">
      <c r="E208" s="12"/>
    </row>
    <row r="209" spans="5:5" x14ac:dyDescent="0.2">
      <c r="E209" s="12"/>
    </row>
    <row r="210" spans="5:5" x14ac:dyDescent="0.2">
      <c r="E210" s="12"/>
    </row>
    <row r="211" spans="5:5" x14ac:dyDescent="0.2">
      <c r="E211" s="12"/>
    </row>
    <row r="212" spans="5:5" x14ac:dyDescent="0.2">
      <c r="E212" s="12"/>
    </row>
    <row r="213" spans="5:5" x14ac:dyDescent="0.2">
      <c r="E213" s="12"/>
    </row>
    <row r="214" spans="5:5" x14ac:dyDescent="0.2">
      <c r="E214" s="12"/>
    </row>
    <row r="215" spans="5:5" x14ac:dyDescent="0.2">
      <c r="E215" s="12"/>
    </row>
    <row r="216" spans="5:5" x14ac:dyDescent="0.2">
      <c r="E216" s="12"/>
    </row>
    <row r="217" spans="5:5" x14ac:dyDescent="0.2">
      <c r="E217" s="12"/>
    </row>
    <row r="218" spans="5:5" x14ac:dyDescent="0.2">
      <c r="E218" s="12"/>
    </row>
    <row r="219" spans="5:5" x14ac:dyDescent="0.2">
      <c r="E219" s="12"/>
    </row>
    <row r="220" spans="5:5" x14ac:dyDescent="0.2">
      <c r="E220" s="12"/>
    </row>
    <row r="221" spans="5:5" x14ac:dyDescent="0.2">
      <c r="E221" s="12"/>
    </row>
    <row r="222" spans="5:5" x14ac:dyDescent="0.2">
      <c r="E222" s="12"/>
    </row>
    <row r="223" spans="5:5" x14ac:dyDescent="0.2">
      <c r="E223" s="12"/>
    </row>
    <row r="224" spans="5:5" x14ac:dyDescent="0.2">
      <c r="E224" s="12"/>
    </row>
    <row r="225" spans="5:5" x14ac:dyDescent="0.2">
      <c r="E225" s="12"/>
    </row>
    <row r="226" spans="5:5" x14ac:dyDescent="0.2">
      <c r="E226" s="12"/>
    </row>
    <row r="227" spans="5:5" x14ac:dyDescent="0.2">
      <c r="E227" s="12"/>
    </row>
    <row r="228" spans="5:5" x14ac:dyDescent="0.2">
      <c r="E228" s="12"/>
    </row>
    <row r="229" spans="5:5" x14ac:dyDescent="0.2">
      <c r="E229" s="12"/>
    </row>
    <row r="230" spans="5:5" x14ac:dyDescent="0.2">
      <c r="E230" s="12"/>
    </row>
    <row r="231" spans="5:5" x14ac:dyDescent="0.2">
      <c r="E231" s="12"/>
    </row>
    <row r="232" spans="5:5" x14ac:dyDescent="0.2">
      <c r="E232" s="12"/>
    </row>
    <row r="233" spans="5:5" x14ac:dyDescent="0.2">
      <c r="E233" s="12"/>
    </row>
    <row r="234" spans="5:5" x14ac:dyDescent="0.2">
      <c r="E234" s="12"/>
    </row>
    <row r="235" spans="5:5" x14ac:dyDescent="0.2">
      <c r="E235" s="12"/>
    </row>
    <row r="236" spans="5:5" x14ac:dyDescent="0.2">
      <c r="E236" s="12"/>
    </row>
    <row r="237" spans="5:5" x14ac:dyDescent="0.2">
      <c r="E237" s="12"/>
    </row>
    <row r="238" spans="5:5" x14ac:dyDescent="0.2">
      <c r="E238" s="12"/>
    </row>
    <row r="239" spans="5:5" x14ac:dyDescent="0.2">
      <c r="E239" s="12"/>
    </row>
    <row r="240" spans="5:5" x14ac:dyDescent="0.2">
      <c r="E240" s="12"/>
    </row>
    <row r="241" spans="5:5" x14ac:dyDescent="0.2">
      <c r="E241" s="12"/>
    </row>
    <row r="242" spans="5:5" x14ac:dyDescent="0.2">
      <c r="E242" s="12"/>
    </row>
    <row r="243" spans="5:5" x14ac:dyDescent="0.2">
      <c r="E243" s="12"/>
    </row>
    <row r="244" spans="5:5" x14ac:dyDescent="0.2">
      <c r="E244" s="12"/>
    </row>
    <row r="245" spans="5:5" x14ac:dyDescent="0.2">
      <c r="E245" s="12"/>
    </row>
    <row r="246" spans="5:5" x14ac:dyDescent="0.2">
      <c r="E246" s="12"/>
    </row>
    <row r="247" spans="5:5" x14ac:dyDescent="0.2">
      <c r="E247" s="12"/>
    </row>
    <row r="248" spans="5:5" x14ac:dyDescent="0.2">
      <c r="E248" s="12"/>
    </row>
    <row r="249" spans="5:5" x14ac:dyDescent="0.2">
      <c r="E249" s="12"/>
    </row>
    <row r="250" spans="5:5" x14ac:dyDescent="0.2">
      <c r="E250" s="12"/>
    </row>
    <row r="251" spans="5:5" x14ac:dyDescent="0.2">
      <c r="E251" s="12"/>
    </row>
    <row r="252" spans="5:5" x14ac:dyDescent="0.2">
      <c r="E252" s="12"/>
    </row>
    <row r="253" spans="5:5" x14ac:dyDescent="0.2">
      <c r="E253" s="12"/>
    </row>
    <row r="254" spans="5:5" x14ac:dyDescent="0.2">
      <c r="E254" s="12"/>
    </row>
    <row r="255" spans="5:5" x14ac:dyDescent="0.2">
      <c r="E255" s="12"/>
    </row>
    <row r="256" spans="5:5" x14ac:dyDescent="0.2">
      <c r="E256" s="12"/>
    </row>
    <row r="257" spans="5:5" x14ac:dyDescent="0.2">
      <c r="E257" s="12"/>
    </row>
    <row r="258" spans="5:5" x14ac:dyDescent="0.2">
      <c r="E258" s="12"/>
    </row>
    <row r="259" spans="5:5" x14ac:dyDescent="0.2">
      <c r="E259" s="12"/>
    </row>
    <row r="260" spans="5:5" x14ac:dyDescent="0.2">
      <c r="E260" s="12"/>
    </row>
    <row r="261" spans="5:5" x14ac:dyDescent="0.2">
      <c r="E261" s="12"/>
    </row>
    <row r="262" spans="5:5" x14ac:dyDescent="0.2">
      <c r="E262" s="12"/>
    </row>
    <row r="263" spans="5:5" x14ac:dyDescent="0.2">
      <c r="E263" s="12"/>
    </row>
    <row r="264" spans="5:5" x14ac:dyDescent="0.2">
      <c r="E264" s="12"/>
    </row>
    <row r="265" spans="5:5" x14ac:dyDescent="0.2">
      <c r="E265" s="12"/>
    </row>
    <row r="266" spans="5:5" x14ac:dyDescent="0.2">
      <c r="E266" s="12"/>
    </row>
    <row r="267" spans="5:5" x14ac:dyDescent="0.2">
      <c r="E267" s="12"/>
    </row>
    <row r="268" spans="5:5" x14ac:dyDescent="0.2">
      <c r="E268" s="12"/>
    </row>
    <row r="269" spans="5:5" x14ac:dyDescent="0.2">
      <c r="E269" s="12"/>
    </row>
    <row r="270" spans="5:5" x14ac:dyDescent="0.2">
      <c r="E270" s="12"/>
    </row>
    <row r="271" spans="5:5" x14ac:dyDescent="0.2">
      <c r="E271" s="12"/>
    </row>
    <row r="272" spans="5:5" x14ac:dyDescent="0.2">
      <c r="E272" s="12"/>
    </row>
    <row r="273" spans="5:5" x14ac:dyDescent="0.2">
      <c r="E273" s="12"/>
    </row>
    <row r="274" spans="5:5" x14ac:dyDescent="0.2">
      <c r="E274" s="12"/>
    </row>
    <row r="275" spans="5:5" x14ac:dyDescent="0.2">
      <c r="E275" s="12"/>
    </row>
    <row r="276" spans="5:5" x14ac:dyDescent="0.2">
      <c r="E276" s="12"/>
    </row>
    <row r="277" spans="5:5" x14ac:dyDescent="0.2">
      <c r="E277" s="12"/>
    </row>
    <row r="278" spans="5:5" x14ac:dyDescent="0.2">
      <c r="E278" s="12"/>
    </row>
    <row r="279" spans="5:5" x14ac:dyDescent="0.2">
      <c r="E279" s="12"/>
    </row>
    <row r="280" spans="5:5" x14ac:dyDescent="0.2">
      <c r="E280" s="12"/>
    </row>
    <row r="281" spans="5:5" x14ac:dyDescent="0.2">
      <c r="E281" s="12"/>
    </row>
    <row r="282" spans="5:5" x14ac:dyDescent="0.2">
      <c r="E282" s="12"/>
    </row>
    <row r="283" spans="5:5" x14ac:dyDescent="0.2">
      <c r="E283" s="12"/>
    </row>
    <row r="284" spans="5:5" x14ac:dyDescent="0.2">
      <c r="E284" s="12"/>
    </row>
    <row r="285" spans="5:5" x14ac:dyDescent="0.2">
      <c r="E285" s="12"/>
    </row>
    <row r="286" spans="5:5" x14ac:dyDescent="0.2">
      <c r="E286" s="12"/>
    </row>
    <row r="287" spans="5:5" x14ac:dyDescent="0.2">
      <c r="E287" s="12"/>
    </row>
    <row r="288" spans="5:5" x14ac:dyDescent="0.2">
      <c r="E288" s="12"/>
    </row>
    <row r="289" spans="5:5" x14ac:dyDescent="0.2">
      <c r="E289" s="12"/>
    </row>
    <row r="290" spans="5:5" x14ac:dyDescent="0.2">
      <c r="E290" s="12"/>
    </row>
    <row r="291" spans="5:5" x14ac:dyDescent="0.2">
      <c r="E291" s="12"/>
    </row>
    <row r="292" spans="5:5" x14ac:dyDescent="0.2">
      <c r="E292" s="12"/>
    </row>
    <row r="293" spans="5:5" x14ac:dyDescent="0.2">
      <c r="E293" s="12"/>
    </row>
    <row r="294" spans="5:5" x14ac:dyDescent="0.2">
      <c r="E294" s="12"/>
    </row>
    <row r="295" spans="5:5" x14ac:dyDescent="0.2">
      <c r="E295" s="12"/>
    </row>
    <row r="296" spans="5:5" x14ac:dyDescent="0.2">
      <c r="E296" s="12"/>
    </row>
    <row r="297" spans="5:5" x14ac:dyDescent="0.2">
      <c r="E297" s="12"/>
    </row>
    <row r="298" spans="5:5" x14ac:dyDescent="0.2">
      <c r="E298" s="12"/>
    </row>
    <row r="299" spans="5:5" x14ac:dyDescent="0.2">
      <c r="E299" s="12"/>
    </row>
    <row r="300" spans="5:5" x14ac:dyDescent="0.2">
      <c r="E300" s="12"/>
    </row>
    <row r="301" spans="5:5" x14ac:dyDescent="0.2">
      <c r="E301" s="12"/>
    </row>
    <row r="302" spans="5:5" x14ac:dyDescent="0.2">
      <c r="E302" s="12"/>
    </row>
    <row r="303" spans="5:5" x14ac:dyDescent="0.2">
      <c r="E303" s="12"/>
    </row>
    <row r="304" spans="5:5" x14ac:dyDescent="0.2">
      <c r="E304" s="12"/>
    </row>
    <row r="305" spans="5:5" x14ac:dyDescent="0.2">
      <c r="E305" s="12"/>
    </row>
    <row r="306" spans="5:5" x14ac:dyDescent="0.2">
      <c r="E306" s="12"/>
    </row>
    <row r="307" spans="5:5" x14ac:dyDescent="0.2">
      <c r="E307" s="12"/>
    </row>
    <row r="308" spans="5:5" x14ac:dyDescent="0.2">
      <c r="E308" s="12"/>
    </row>
    <row r="309" spans="5:5" x14ac:dyDescent="0.2">
      <c r="E309" s="12"/>
    </row>
    <row r="310" spans="5:5" x14ac:dyDescent="0.2">
      <c r="E310" s="12"/>
    </row>
    <row r="311" spans="5:5" x14ac:dyDescent="0.2">
      <c r="E311" s="12"/>
    </row>
    <row r="312" spans="5:5" x14ac:dyDescent="0.2">
      <c r="E312" s="12"/>
    </row>
    <row r="313" spans="5:5" x14ac:dyDescent="0.2">
      <c r="E313" s="12"/>
    </row>
    <row r="314" spans="5:5" x14ac:dyDescent="0.2">
      <c r="E314" s="12"/>
    </row>
    <row r="315" spans="5:5" x14ac:dyDescent="0.2">
      <c r="E315" s="12"/>
    </row>
    <row r="316" spans="5:5" x14ac:dyDescent="0.2">
      <c r="E316" s="12"/>
    </row>
    <row r="317" spans="5:5" x14ac:dyDescent="0.2">
      <c r="E317" s="12"/>
    </row>
    <row r="318" spans="5:5" x14ac:dyDescent="0.2">
      <c r="E318" s="12"/>
    </row>
    <row r="319" spans="5:5" x14ac:dyDescent="0.2">
      <c r="E319" s="12"/>
    </row>
    <row r="320" spans="5:5" x14ac:dyDescent="0.2">
      <c r="E320" s="12"/>
    </row>
    <row r="321" spans="5:5" x14ac:dyDescent="0.2">
      <c r="E321" s="12"/>
    </row>
    <row r="322" spans="5:5" x14ac:dyDescent="0.2">
      <c r="E322" s="12"/>
    </row>
    <row r="323" spans="5:5" x14ac:dyDescent="0.2">
      <c r="E323" s="12"/>
    </row>
    <row r="324" spans="5:5" x14ac:dyDescent="0.2">
      <c r="E324" s="12"/>
    </row>
    <row r="325" spans="5:5" x14ac:dyDescent="0.2">
      <c r="E325" s="12"/>
    </row>
    <row r="326" spans="5:5" x14ac:dyDescent="0.2">
      <c r="E326" s="12"/>
    </row>
    <row r="327" spans="5:5" x14ac:dyDescent="0.2">
      <c r="E327" s="12"/>
    </row>
    <row r="328" spans="5:5" x14ac:dyDescent="0.2">
      <c r="E328" s="12"/>
    </row>
    <row r="329" spans="5:5" x14ac:dyDescent="0.2">
      <c r="E329" s="12"/>
    </row>
    <row r="330" spans="5:5" x14ac:dyDescent="0.2">
      <c r="E330" s="12"/>
    </row>
    <row r="331" spans="5:5" x14ac:dyDescent="0.2">
      <c r="E331" s="12"/>
    </row>
    <row r="332" spans="5:5" x14ac:dyDescent="0.2">
      <c r="E332" s="12"/>
    </row>
    <row r="333" spans="5:5" x14ac:dyDescent="0.2">
      <c r="E333" s="12"/>
    </row>
    <row r="334" spans="5:5" x14ac:dyDescent="0.2">
      <c r="E334" s="12"/>
    </row>
    <row r="335" spans="5:5" x14ac:dyDescent="0.2">
      <c r="E335" s="12"/>
    </row>
    <row r="336" spans="5:5" x14ac:dyDescent="0.2">
      <c r="E336" s="12"/>
    </row>
    <row r="337" spans="5:5" x14ac:dyDescent="0.2">
      <c r="E337" s="12"/>
    </row>
    <row r="338" spans="5:5" x14ac:dyDescent="0.2">
      <c r="E338" s="12"/>
    </row>
    <row r="339" spans="5:5" x14ac:dyDescent="0.2">
      <c r="E339" s="12"/>
    </row>
    <row r="340" spans="5:5" x14ac:dyDescent="0.2">
      <c r="E340" s="12"/>
    </row>
    <row r="341" spans="5:5" x14ac:dyDescent="0.2">
      <c r="E341" s="12"/>
    </row>
    <row r="342" spans="5:5" x14ac:dyDescent="0.2">
      <c r="E342" s="12"/>
    </row>
    <row r="343" spans="5:5" x14ac:dyDescent="0.2">
      <c r="E343" s="12"/>
    </row>
    <row r="344" spans="5:5" x14ac:dyDescent="0.2">
      <c r="E344" s="12"/>
    </row>
    <row r="345" spans="5:5" x14ac:dyDescent="0.2">
      <c r="E345" s="12"/>
    </row>
    <row r="346" spans="5:5" x14ac:dyDescent="0.2">
      <c r="E346" s="12"/>
    </row>
    <row r="347" spans="5:5" x14ac:dyDescent="0.2">
      <c r="E347" s="12"/>
    </row>
    <row r="348" spans="5:5" x14ac:dyDescent="0.2">
      <c r="E348" s="12"/>
    </row>
    <row r="349" spans="5:5" x14ac:dyDescent="0.2">
      <c r="E349" s="12"/>
    </row>
    <row r="350" spans="5:5" x14ac:dyDescent="0.2">
      <c r="E350" s="12"/>
    </row>
    <row r="351" spans="5:5" x14ac:dyDescent="0.2">
      <c r="E351" s="12"/>
    </row>
    <row r="352" spans="5:5" x14ac:dyDescent="0.2">
      <c r="E352" s="12"/>
    </row>
    <row r="353" spans="5:5" x14ac:dyDescent="0.2">
      <c r="E353" s="12"/>
    </row>
    <row r="354" spans="5:5" x14ac:dyDescent="0.2">
      <c r="E354" s="12"/>
    </row>
    <row r="355" spans="5:5" x14ac:dyDescent="0.2">
      <c r="E355" s="12"/>
    </row>
    <row r="356" spans="5:5" x14ac:dyDescent="0.2">
      <c r="E356" s="12"/>
    </row>
    <row r="357" spans="5:5" x14ac:dyDescent="0.2">
      <c r="E357" s="12"/>
    </row>
    <row r="358" spans="5:5" x14ac:dyDescent="0.2">
      <c r="E358" s="12"/>
    </row>
    <row r="359" spans="5:5" x14ac:dyDescent="0.2">
      <c r="E359" s="12"/>
    </row>
    <row r="360" spans="5:5" x14ac:dyDescent="0.2">
      <c r="E360" s="12"/>
    </row>
    <row r="361" spans="5:5" x14ac:dyDescent="0.2">
      <c r="E361" s="12"/>
    </row>
    <row r="362" spans="5:5" x14ac:dyDescent="0.2">
      <c r="E362" s="12"/>
    </row>
    <row r="363" spans="5:5" x14ac:dyDescent="0.2">
      <c r="E363" s="12"/>
    </row>
    <row r="364" spans="5:5" x14ac:dyDescent="0.2">
      <c r="E364" s="12"/>
    </row>
    <row r="365" spans="5:5" x14ac:dyDescent="0.2">
      <c r="E365" s="12"/>
    </row>
    <row r="366" spans="5:5" x14ac:dyDescent="0.2">
      <c r="E366" s="12"/>
    </row>
    <row r="367" spans="5:5" x14ac:dyDescent="0.2">
      <c r="E367" s="12"/>
    </row>
    <row r="368" spans="5:5" x14ac:dyDescent="0.2">
      <c r="E368" s="12"/>
    </row>
    <row r="369" spans="5:5" x14ac:dyDescent="0.2">
      <c r="E369" s="12"/>
    </row>
    <row r="370" spans="5:5" x14ac:dyDescent="0.2">
      <c r="E370" s="12"/>
    </row>
    <row r="371" spans="5:5" x14ac:dyDescent="0.2">
      <c r="E371" s="12"/>
    </row>
    <row r="372" spans="5:5" x14ac:dyDescent="0.2">
      <c r="E372" s="12"/>
    </row>
    <row r="373" spans="5:5" x14ac:dyDescent="0.2">
      <c r="E373" s="12"/>
    </row>
    <row r="374" spans="5:5" x14ac:dyDescent="0.2">
      <c r="E374" s="12"/>
    </row>
    <row r="375" spans="5:5" x14ac:dyDescent="0.2">
      <c r="E375" s="12"/>
    </row>
    <row r="376" spans="5:5" x14ac:dyDescent="0.2">
      <c r="E376" s="12"/>
    </row>
    <row r="377" spans="5:5" x14ac:dyDescent="0.2">
      <c r="E377" s="12"/>
    </row>
    <row r="378" spans="5:5" x14ac:dyDescent="0.2">
      <c r="E378" s="12"/>
    </row>
    <row r="379" spans="5:5" x14ac:dyDescent="0.2">
      <c r="E379" s="12"/>
    </row>
    <row r="380" spans="5:5" x14ac:dyDescent="0.2">
      <c r="E380" s="12"/>
    </row>
    <row r="381" spans="5:5" x14ac:dyDescent="0.2">
      <c r="E381" s="12"/>
    </row>
    <row r="382" spans="5:5" x14ac:dyDescent="0.2">
      <c r="E382" s="12"/>
    </row>
    <row r="383" spans="5:5" x14ac:dyDescent="0.2">
      <c r="E383" s="12"/>
    </row>
    <row r="384" spans="5:5" x14ac:dyDescent="0.2">
      <c r="E384" s="12"/>
    </row>
    <row r="385" spans="5:5" x14ac:dyDescent="0.2">
      <c r="E385" s="12"/>
    </row>
    <row r="386" spans="5:5" x14ac:dyDescent="0.2">
      <c r="E386" s="12"/>
    </row>
    <row r="387" spans="5:5" x14ac:dyDescent="0.2">
      <c r="E387" s="12"/>
    </row>
    <row r="388" spans="5:5" x14ac:dyDescent="0.2">
      <c r="E388" s="12"/>
    </row>
    <row r="389" spans="5:5" x14ac:dyDescent="0.2">
      <c r="E389" s="12"/>
    </row>
    <row r="390" spans="5:5" x14ac:dyDescent="0.2">
      <c r="E390" s="12"/>
    </row>
    <row r="391" spans="5:5" x14ac:dyDescent="0.2">
      <c r="E391" s="12"/>
    </row>
    <row r="392" spans="5:5" x14ac:dyDescent="0.2">
      <c r="E392" s="12"/>
    </row>
    <row r="393" spans="5:5" x14ac:dyDescent="0.2">
      <c r="E393" s="12"/>
    </row>
    <row r="394" spans="5:5" x14ac:dyDescent="0.2">
      <c r="E394" s="12"/>
    </row>
    <row r="395" spans="5:5" x14ac:dyDescent="0.2">
      <c r="E395" s="12"/>
    </row>
    <row r="396" spans="5:5" x14ac:dyDescent="0.2">
      <c r="E396" s="12"/>
    </row>
    <row r="397" spans="5:5" x14ac:dyDescent="0.2">
      <c r="E397" s="12"/>
    </row>
    <row r="398" spans="5:5" x14ac:dyDescent="0.2">
      <c r="E398" s="12"/>
    </row>
    <row r="399" spans="5:5" x14ac:dyDescent="0.2">
      <c r="E399" s="12"/>
    </row>
    <row r="400" spans="5:5" x14ac:dyDescent="0.2">
      <c r="E400" s="12"/>
    </row>
    <row r="401" spans="5:5" x14ac:dyDescent="0.2">
      <c r="E401" s="12"/>
    </row>
    <row r="402" spans="5:5" x14ac:dyDescent="0.2">
      <c r="E402" s="12"/>
    </row>
    <row r="403" spans="5:5" x14ac:dyDescent="0.2">
      <c r="E403" s="12"/>
    </row>
    <row r="404" spans="5:5" x14ac:dyDescent="0.2">
      <c r="E404" s="12"/>
    </row>
    <row r="405" spans="5:5" x14ac:dyDescent="0.2">
      <c r="E405" s="12"/>
    </row>
    <row r="406" spans="5:5" x14ac:dyDescent="0.2">
      <c r="E406" s="12"/>
    </row>
    <row r="407" spans="5:5" x14ac:dyDescent="0.2">
      <c r="E407" s="12"/>
    </row>
    <row r="408" spans="5:5" x14ac:dyDescent="0.2">
      <c r="E408" s="12"/>
    </row>
    <row r="409" spans="5:5" x14ac:dyDescent="0.2">
      <c r="E409" s="12"/>
    </row>
    <row r="410" spans="5:5" x14ac:dyDescent="0.2">
      <c r="E410" s="12"/>
    </row>
    <row r="411" spans="5:5" x14ac:dyDescent="0.2">
      <c r="E411" s="12"/>
    </row>
    <row r="412" spans="5:5" x14ac:dyDescent="0.2">
      <c r="E412" s="12"/>
    </row>
    <row r="413" spans="5:5" x14ac:dyDescent="0.2">
      <c r="E413" s="12"/>
    </row>
    <row r="414" spans="5:5" x14ac:dyDescent="0.2">
      <c r="E414" s="12"/>
    </row>
    <row r="415" spans="5:5" x14ac:dyDescent="0.2">
      <c r="E415" s="12"/>
    </row>
    <row r="416" spans="5:5" x14ac:dyDescent="0.2">
      <c r="E416" s="12"/>
    </row>
    <row r="417" spans="5:5" x14ac:dyDescent="0.2">
      <c r="E417" s="12"/>
    </row>
    <row r="418" spans="5:5" x14ac:dyDescent="0.2">
      <c r="E418" s="12"/>
    </row>
    <row r="419" spans="5:5" x14ac:dyDescent="0.2">
      <c r="E419" s="12"/>
    </row>
    <row r="420" spans="5:5" x14ac:dyDescent="0.2">
      <c r="E420" s="12"/>
    </row>
    <row r="421" spans="5:5" x14ac:dyDescent="0.2">
      <c r="E421" s="12"/>
    </row>
    <row r="422" spans="5:5" x14ac:dyDescent="0.2">
      <c r="E422" s="12"/>
    </row>
    <row r="423" spans="5:5" x14ac:dyDescent="0.2">
      <c r="E423" s="12"/>
    </row>
    <row r="424" spans="5:5" x14ac:dyDescent="0.2">
      <c r="E424" s="12"/>
    </row>
    <row r="425" spans="5:5" x14ac:dyDescent="0.2">
      <c r="E425" s="12"/>
    </row>
    <row r="426" spans="5:5" x14ac:dyDescent="0.2">
      <c r="E426" s="12"/>
    </row>
    <row r="427" spans="5:5" x14ac:dyDescent="0.2">
      <c r="E427" s="12"/>
    </row>
    <row r="428" spans="5:5" x14ac:dyDescent="0.2">
      <c r="E428" s="12"/>
    </row>
    <row r="429" spans="5:5" x14ac:dyDescent="0.2">
      <c r="E429" s="12"/>
    </row>
    <row r="430" spans="5:5" x14ac:dyDescent="0.2">
      <c r="E430" s="12"/>
    </row>
    <row r="431" spans="5:5" x14ac:dyDescent="0.2">
      <c r="E431" s="12"/>
    </row>
    <row r="432" spans="5:5" x14ac:dyDescent="0.2">
      <c r="E432" s="12"/>
    </row>
    <row r="433" spans="5:5" x14ac:dyDescent="0.2">
      <c r="E433" s="12"/>
    </row>
    <row r="434" spans="5:5" x14ac:dyDescent="0.2">
      <c r="E434" s="12"/>
    </row>
    <row r="435" spans="5:5" x14ac:dyDescent="0.2">
      <c r="E435" s="12"/>
    </row>
    <row r="436" spans="5:5" x14ac:dyDescent="0.2">
      <c r="E436" s="12"/>
    </row>
    <row r="437" spans="5:5" x14ac:dyDescent="0.2">
      <c r="E437" s="12"/>
    </row>
    <row r="438" spans="5:5" x14ac:dyDescent="0.2">
      <c r="E438" s="12"/>
    </row>
    <row r="439" spans="5:5" x14ac:dyDescent="0.2">
      <c r="E439" s="12"/>
    </row>
    <row r="440" spans="5:5" x14ac:dyDescent="0.2">
      <c r="E440" s="12"/>
    </row>
    <row r="441" spans="5:5" x14ac:dyDescent="0.2">
      <c r="E441" s="12"/>
    </row>
    <row r="442" spans="5:5" x14ac:dyDescent="0.2">
      <c r="E442" s="12"/>
    </row>
    <row r="443" spans="5:5" x14ac:dyDescent="0.2">
      <c r="E443" s="12"/>
    </row>
    <row r="444" spans="5:5" x14ac:dyDescent="0.2">
      <c r="E444" s="12"/>
    </row>
    <row r="445" spans="5:5" x14ac:dyDescent="0.2">
      <c r="E445" s="12"/>
    </row>
    <row r="446" spans="5:5" x14ac:dyDescent="0.2">
      <c r="E446" s="12"/>
    </row>
    <row r="447" spans="5:5" x14ac:dyDescent="0.2">
      <c r="E447" s="12"/>
    </row>
    <row r="448" spans="5:5" x14ac:dyDescent="0.2">
      <c r="E448" s="12"/>
    </row>
    <row r="449" spans="5:5" x14ac:dyDescent="0.2">
      <c r="E449" s="12"/>
    </row>
    <row r="450" spans="5:5" x14ac:dyDescent="0.2">
      <c r="E450" s="12"/>
    </row>
    <row r="451" spans="5:5" x14ac:dyDescent="0.2">
      <c r="E451" s="12"/>
    </row>
    <row r="452" spans="5:5" x14ac:dyDescent="0.2">
      <c r="E452" s="12"/>
    </row>
    <row r="453" spans="5:5" x14ac:dyDescent="0.2">
      <c r="E453" s="12"/>
    </row>
    <row r="454" spans="5:5" x14ac:dyDescent="0.2">
      <c r="E454" s="12"/>
    </row>
    <row r="455" spans="5:5" x14ac:dyDescent="0.2">
      <c r="E455" s="12"/>
    </row>
    <row r="456" spans="5:5" x14ac:dyDescent="0.2">
      <c r="E456" s="12"/>
    </row>
    <row r="457" spans="5:5" x14ac:dyDescent="0.2">
      <c r="E457" s="12"/>
    </row>
    <row r="458" spans="5:5" x14ac:dyDescent="0.2">
      <c r="E458" s="12"/>
    </row>
    <row r="459" spans="5:5" x14ac:dyDescent="0.2">
      <c r="E459" s="12"/>
    </row>
    <row r="460" spans="5:5" x14ac:dyDescent="0.2">
      <c r="E460" s="12"/>
    </row>
    <row r="461" spans="5:5" x14ac:dyDescent="0.2">
      <c r="E461" s="12"/>
    </row>
    <row r="462" spans="5:5" x14ac:dyDescent="0.2">
      <c r="E462" s="12"/>
    </row>
    <row r="463" spans="5:5" x14ac:dyDescent="0.2">
      <c r="E463" s="12"/>
    </row>
    <row r="464" spans="5:5" x14ac:dyDescent="0.2">
      <c r="E464" s="12"/>
    </row>
    <row r="465" spans="5:5" x14ac:dyDescent="0.2">
      <c r="E465" s="12"/>
    </row>
    <row r="466" spans="5:5" x14ac:dyDescent="0.2">
      <c r="E466" s="12"/>
    </row>
    <row r="467" spans="5:5" x14ac:dyDescent="0.2">
      <c r="E467" s="12"/>
    </row>
    <row r="468" spans="5:5" x14ac:dyDescent="0.2">
      <c r="E468" s="12"/>
    </row>
    <row r="469" spans="5:5" x14ac:dyDescent="0.2">
      <c r="E469" s="12"/>
    </row>
    <row r="470" spans="5:5" x14ac:dyDescent="0.2">
      <c r="E470" s="12"/>
    </row>
    <row r="471" spans="5:5" x14ac:dyDescent="0.2">
      <c r="E471" s="12"/>
    </row>
    <row r="472" spans="5:5" x14ac:dyDescent="0.2">
      <c r="E472" s="12"/>
    </row>
    <row r="473" spans="5:5" x14ac:dyDescent="0.2">
      <c r="E473" s="12"/>
    </row>
    <row r="474" spans="5:5" x14ac:dyDescent="0.2">
      <c r="E474" s="12"/>
    </row>
    <row r="475" spans="5:5" x14ac:dyDescent="0.2">
      <c r="E475" s="12"/>
    </row>
    <row r="476" spans="5:5" x14ac:dyDescent="0.2">
      <c r="E476" s="12"/>
    </row>
    <row r="477" spans="5:5" x14ac:dyDescent="0.2">
      <c r="E477" s="12"/>
    </row>
    <row r="478" spans="5:5" x14ac:dyDescent="0.2">
      <c r="E478" s="12"/>
    </row>
    <row r="479" spans="5:5" x14ac:dyDescent="0.2">
      <c r="E479" s="12"/>
    </row>
    <row r="480" spans="5:5" x14ac:dyDescent="0.2">
      <c r="E480" s="12"/>
    </row>
    <row r="481" spans="5:5" x14ac:dyDescent="0.2">
      <c r="E481" s="12"/>
    </row>
    <row r="482" spans="5:5" x14ac:dyDescent="0.2">
      <c r="E482" s="12"/>
    </row>
    <row r="483" spans="5:5" x14ac:dyDescent="0.2">
      <c r="E483" s="12"/>
    </row>
    <row r="484" spans="5:5" x14ac:dyDescent="0.2">
      <c r="E484" s="12"/>
    </row>
    <row r="485" spans="5:5" x14ac:dyDescent="0.2">
      <c r="E485" s="12"/>
    </row>
    <row r="486" spans="5:5" x14ac:dyDescent="0.2">
      <c r="E486" s="12"/>
    </row>
    <row r="487" spans="5:5" x14ac:dyDescent="0.2">
      <c r="E487" s="12"/>
    </row>
    <row r="488" spans="5:5" x14ac:dyDescent="0.2">
      <c r="E488" s="12"/>
    </row>
    <row r="489" spans="5:5" x14ac:dyDescent="0.2">
      <c r="E489" s="12"/>
    </row>
    <row r="490" spans="5:5" x14ac:dyDescent="0.2">
      <c r="E490" s="12"/>
    </row>
    <row r="491" spans="5:5" x14ac:dyDescent="0.2">
      <c r="E491" s="12"/>
    </row>
    <row r="492" spans="5:5" x14ac:dyDescent="0.2">
      <c r="E492" s="12"/>
    </row>
    <row r="493" spans="5:5" x14ac:dyDescent="0.2">
      <c r="E493" s="12"/>
    </row>
    <row r="494" spans="5:5" x14ac:dyDescent="0.2">
      <c r="E494" s="12"/>
    </row>
    <row r="495" spans="5:5" x14ac:dyDescent="0.2">
      <c r="E495" s="12"/>
    </row>
    <row r="496" spans="5:5" x14ac:dyDescent="0.2">
      <c r="E496" s="12"/>
    </row>
    <row r="497" spans="5:5" x14ac:dyDescent="0.2">
      <c r="E497" s="12"/>
    </row>
    <row r="498" spans="5:5" x14ac:dyDescent="0.2">
      <c r="E498" s="12"/>
    </row>
    <row r="499" spans="5:5" x14ac:dyDescent="0.2">
      <c r="E499" s="12"/>
    </row>
    <row r="500" spans="5:5" x14ac:dyDescent="0.2">
      <c r="E500" s="12"/>
    </row>
    <row r="501" spans="5:5" x14ac:dyDescent="0.2">
      <c r="E501" s="12"/>
    </row>
    <row r="502" spans="5:5" x14ac:dyDescent="0.2">
      <c r="E502" s="12"/>
    </row>
    <row r="503" spans="5:5" x14ac:dyDescent="0.2">
      <c r="E503" s="12"/>
    </row>
    <row r="504" spans="5:5" x14ac:dyDescent="0.2">
      <c r="E504" s="12"/>
    </row>
    <row r="505" spans="5:5" x14ac:dyDescent="0.2">
      <c r="E505" s="12"/>
    </row>
    <row r="506" spans="5:5" x14ac:dyDescent="0.2">
      <c r="E506" s="12"/>
    </row>
    <row r="507" spans="5:5" x14ac:dyDescent="0.2">
      <c r="E507" s="12"/>
    </row>
    <row r="508" spans="5:5" x14ac:dyDescent="0.2">
      <c r="E508" s="12"/>
    </row>
    <row r="509" spans="5:5" x14ac:dyDescent="0.2">
      <c r="E509" s="12"/>
    </row>
    <row r="510" spans="5:5" x14ac:dyDescent="0.2">
      <c r="E510" s="12"/>
    </row>
    <row r="511" spans="5:5" x14ac:dyDescent="0.2">
      <c r="E511" s="12"/>
    </row>
    <row r="512" spans="5:5" x14ac:dyDescent="0.2">
      <c r="E512" s="12"/>
    </row>
    <row r="513" spans="5:5" x14ac:dyDescent="0.2">
      <c r="E513" s="12"/>
    </row>
    <row r="514" spans="5:5" x14ac:dyDescent="0.2">
      <c r="E514" s="12"/>
    </row>
    <row r="515" spans="5:5" x14ac:dyDescent="0.2">
      <c r="E515" s="12"/>
    </row>
    <row r="516" spans="5:5" x14ac:dyDescent="0.2">
      <c r="E516" s="12"/>
    </row>
    <row r="517" spans="5:5" x14ac:dyDescent="0.2">
      <c r="E517" s="12"/>
    </row>
    <row r="518" spans="5:5" x14ac:dyDescent="0.2">
      <c r="E518" s="12"/>
    </row>
    <row r="519" spans="5:5" x14ac:dyDescent="0.2">
      <c r="E519" s="12"/>
    </row>
    <row r="520" spans="5:5" x14ac:dyDescent="0.2">
      <c r="E520" s="12"/>
    </row>
    <row r="521" spans="5:5" x14ac:dyDescent="0.2">
      <c r="E521" s="12"/>
    </row>
    <row r="522" spans="5:5" x14ac:dyDescent="0.2">
      <c r="E522" s="12"/>
    </row>
    <row r="523" spans="5:5" x14ac:dyDescent="0.2">
      <c r="E523" s="12"/>
    </row>
    <row r="524" spans="5:5" x14ac:dyDescent="0.2">
      <c r="E524" s="12"/>
    </row>
    <row r="525" spans="5:5" x14ac:dyDescent="0.2">
      <c r="E525" s="12"/>
    </row>
    <row r="526" spans="5:5" x14ac:dyDescent="0.2">
      <c r="E526" s="12"/>
    </row>
    <row r="527" spans="5:5" x14ac:dyDescent="0.2">
      <c r="E527" s="12"/>
    </row>
    <row r="528" spans="5:5" x14ac:dyDescent="0.2">
      <c r="E528" s="12"/>
    </row>
    <row r="529" spans="5:5" x14ac:dyDescent="0.2">
      <c r="E529" s="12"/>
    </row>
    <row r="530" spans="5:5" x14ac:dyDescent="0.2">
      <c r="E530" s="12"/>
    </row>
    <row r="531" spans="5:5" x14ac:dyDescent="0.2">
      <c r="E531" s="12"/>
    </row>
    <row r="532" spans="5:5" x14ac:dyDescent="0.2">
      <c r="E532" s="12"/>
    </row>
    <row r="533" spans="5:5" x14ac:dyDescent="0.2">
      <c r="E533" s="12"/>
    </row>
    <row r="534" spans="5:5" x14ac:dyDescent="0.2">
      <c r="E534" s="12"/>
    </row>
    <row r="535" spans="5:5" x14ac:dyDescent="0.2">
      <c r="E535" s="12"/>
    </row>
    <row r="536" spans="5:5" x14ac:dyDescent="0.2">
      <c r="E536" s="12"/>
    </row>
    <row r="537" spans="5:5" x14ac:dyDescent="0.2">
      <c r="E537" s="12"/>
    </row>
    <row r="538" spans="5:5" x14ac:dyDescent="0.2">
      <c r="E538" s="12"/>
    </row>
    <row r="539" spans="5:5" x14ac:dyDescent="0.2">
      <c r="E539" s="12"/>
    </row>
    <row r="540" spans="5:5" x14ac:dyDescent="0.2">
      <c r="E540" s="12"/>
    </row>
    <row r="541" spans="5:5" x14ac:dyDescent="0.2">
      <c r="E541" s="12"/>
    </row>
    <row r="542" spans="5:5" x14ac:dyDescent="0.2">
      <c r="E542" s="12"/>
    </row>
    <row r="543" spans="5:5" x14ac:dyDescent="0.2">
      <c r="E543" s="12"/>
    </row>
    <row r="544" spans="5:5" x14ac:dyDescent="0.2">
      <c r="E544" s="12"/>
    </row>
    <row r="545" spans="5:5" x14ac:dyDescent="0.2">
      <c r="E545" s="12"/>
    </row>
    <row r="546" spans="5:5" x14ac:dyDescent="0.2">
      <c r="E546" s="12"/>
    </row>
    <row r="547" spans="5:5" x14ac:dyDescent="0.2">
      <c r="E547" s="12"/>
    </row>
    <row r="548" spans="5:5" x14ac:dyDescent="0.2">
      <c r="E548" s="12"/>
    </row>
    <row r="549" spans="5:5" x14ac:dyDescent="0.2">
      <c r="E549" s="12"/>
    </row>
    <row r="550" spans="5:5" x14ac:dyDescent="0.2">
      <c r="E550" s="12"/>
    </row>
    <row r="551" spans="5:5" x14ac:dyDescent="0.2">
      <c r="E551" s="12"/>
    </row>
    <row r="552" spans="5:5" x14ac:dyDescent="0.2">
      <c r="E552" s="12"/>
    </row>
    <row r="553" spans="5:5" x14ac:dyDescent="0.2">
      <c r="E553" s="12"/>
    </row>
    <row r="554" spans="5:5" x14ac:dyDescent="0.2">
      <c r="E554" s="12"/>
    </row>
    <row r="555" spans="5:5" x14ac:dyDescent="0.2">
      <c r="E555" s="12"/>
    </row>
    <row r="556" spans="5:5" x14ac:dyDescent="0.2">
      <c r="E556" s="12"/>
    </row>
    <row r="557" spans="5:5" x14ac:dyDescent="0.2">
      <c r="E557" s="12"/>
    </row>
    <row r="558" spans="5:5" x14ac:dyDescent="0.2">
      <c r="E558" s="12"/>
    </row>
    <row r="559" spans="5:5" x14ac:dyDescent="0.2">
      <c r="E559" s="12"/>
    </row>
    <row r="560" spans="5:5" x14ac:dyDescent="0.2">
      <c r="E560" s="12"/>
    </row>
    <row r="561" spans="5:5" x14ac:dyDescent="0.2">
      <c r="E561" s="12"/>
    </row>
    <row r="562" spans="5:5" x14ac:dyDescent="0.2">
      <c r="E562" s="12"/>
    </row>
    <row r="563" spans="5:5" x14ac:dyDescent="0.2">
      <c r="E563" s="12"/>
    </row>
    <row r="564" spans="5:5" x14ac:dyDescent="0.2">
      <c r="E564" s="12"/>
    </row>
    <row r="565" spans="5:5" x14ac:dyDescent="0.2">
      <c r="E565" s="12"/>
    </row>
    <row r="566" spans="5:5" x14ac:dyDescent="0.2">
      <c r="E566" s="12"/>
    </row>
    <row r="567" spans="5:5" x14ac:dyDescent="0.2">
      <c r="E567" s="12"/>
    </row>
    <row r="568" spans="5:5" x14ac:dyDescent="0.2">
      <c r="E568" s="12"/>
    </row>
    <row r="569" spans="5:5" x14ac:dyDescent="0.2">
      <c r="E569" s="12"/>
    </row>
    <row r="570" spans="5:5" x14ac:dyDescent="0.2">
      <c r="E570" s="12"/>
    </row>
    <row r="571" spans="5:5" x14ac:dyDescent="0.2">
      <c r="E571" s="12"/>
    </row>
    <row r="572" spans="5:5" x14ac:dyDescent="0.2">
      <c r="E572" s="12"/>
    </row>
    <row r="573" spans="5:5" x14ac:dyDescent="0.2">
      <c r="E573" s="12"/>
    </row>
    <row r="574" spans="5:5" x14ac:dyDescent="0.2">
      <c r="E574" s="12"/>
    </row>
    <row r="575" spans="5:5" x14ac:dyDescent="0.2">
      <c r="E575" s="12"/>
    </row>
    <row r="576" spans="5:5" x14ac:dyDescent="0.2">
      <c r="E576" s="12"/>
    </row>
    <row r="577" spans="5:5" x14ac:dyDescent="0.2">
      <c r="E577" s="12"/>
    </row>
    <row r="578" spans="5:5" x14ac:dyDescent="0.2">
      <c r="E578" s="12"/>
    </row>
    <row r="579" spans="5:5" x14ac:dyDescent="0.2">
      <c r="E579" s="12"/>
    </row>
    <row r="580" spans="5:5" x14ac:dyDescent="0.2">
      <c r="E580" s="12"/>
    </row>
    <row r="581" spans="5:5" x14ac:dyDescent="0.2">
      <c r="E581" s="12"/>
    </row>
    <row r="582" spans="5:5" x14ac:dyDescent="0.2">
      <c r="E582" s="12"/>
    </row>
    <row r="583" spans="5:5" x14ac:dyDescent="0.2">
      <c r="E583" s="12"/>
    </row>
    <row r="584" spans="5:5" x14ac:dyDescent="0.2">
      <c r="E584" s="12"/>
    </row>
    <row r="585" spans="5:5" x14ac:dyDescent="0.2">
      <c r="E585" s="12"/>
    </row>
    <row r="586" spans="5:5" x14ac:dyDescent="0.2">
      <c r="E586" s="12"/>
    </row>
    <row r="587" spans="5:5" x14ac:dyDescent="0.2">
      <c r="E587" s="12"/>
    </row>
    <row r="588" spans="5:5" x14ac:dyDescent="0.2">
      <c r="E588" s="12"/>
    </row>
    <row r="589" spans="5:5" x14ac:dyDescent="0.2">
      <c r="E589" s="12"/>
    </row>
    <row r="590" spans="5:5" x14ac:dyDescent="0.2">
      <c r="E590" s="12"/>
    </row>
    <row r="591" spans="5:5" x14ac:dyDescent="0.2">
      <c r="E591" s="12"/>
    </row>
    <row r="592" spans="5:5" x14ac:dyDescent="0.2">
      <c r="E592" s="12"/>
    </row>
    <row r="593" spans="5:5" x14ac:dyDescent="0.2">
      <c r="E593" s="12"/>
    </row>
    <row r="594" spans="5:5" x14ac:dyDescent="0.2">
      <c r="E594" s="12"/>
    </row>
    <row r="595" spans="5:5" x14ac:dyDescent="0.2">
      <c r="E595" s="12"/>
    </row>
    <row r="596" spans="5:5" x14ac:dyDescent="0.2">
      <c r="E596" s="12"/>
    </row>
    <row r="597" spans="5:5" x14ac:dyDescent="0.2">
      <c r="E597" s="12"/>
    </row>
    <row r="598" spans="5:5" x14ac:dyDescent="0.2">
      <c r="E598" s="12"/>
    </row>
    <row r="599" spans="5:5" x14ac:dyDescent="0.2">
      <c r="E599" s="12"/>
    </row>
    <row r="600" spans="5:5" x14ac:dyDescent="0.2">
      <c r="E600" s="12"/>
    </row>
    <row r="601" spans="5:5" x14ac:dyDescent="0.2">
      <c r="E601" s="12"/>
    </row>
    <row r="602" spans="5:5" x14ac:dyDescent="0.2">
      <c r="E602" s="12"/>
    </row>
    <row r="603" spans="5:5" x14ac:dyDescent="0.2">
      <c r="E603" s="12"/>
    </row>
    <row r="604" spans="5:5" x14ac:dyDescent="0.2">
      <c r="E604" s="12"/>
    </row>
    <row r="605" spans="5:5" x14ac:dyDescent="0.2">
      <c r="E605" s="12"/>
    </row>
    <row r="606" spans="5:5" x14ac:dyDescent="0.2">
      <c r="E606" s="12"/>
    </row>
    <row r="607" spans="5:5" x14ac:dyDescent="0.2">
      <c r="E607" s="12"/>
    </row>
    <row r="608" spans="5:5" x14ac:dyDescent="0.2">
      <c r="E608" s="12"/>
    </row>
    <row r="609" spans="5:5" x14ac:dyDescent="0.2">
      <c r="E609" s="12"/>
    </row>
    <row r="610" spans="5:5" x14ac:dyDescent="0.2">
      <c r="E610" s="12"/>
    </row>
    <row r="611" spans="5:5" x14ac:dyDescent="0.2">
      <c r="E611" s="12"/>
    </row>
    <row r="612" spans="5:5" x14ac:dyDescent="0.2">
      <c r="E612" s="12"/>
    </row>
    <row r="613" spans="5:5" x14ac:dyDescent="0.2">
      <c r="E613" s="12"/>
    </row>
    <row r="614" spans="5:5" x14ac:dyDescent="0.2">
      <c r="E614" s="12"/>
    </row>
    <row r="615" spans="5:5" x14ac:dyDescent="0.2">
      <c r="E615" s="12"/>
    </row>
    <row r="616" spans="5:5" x14ac:dyDescent="0.2">
      <c r="E616" s="12"/>
    </row>
    <row r="617" spans="5:5" x14ac:dyDescent="0.2">
      <c r="E617" s="12"/>
    </row>
    <row r="618" spans="5:5" x14ac:dyDescent="0.2">
      <c r="E618" s="12"/>
    </row>
    <row r="619" spans="5:5" x14ac:dyDescent="0.2">
      <c r="E619" s="12"/>
    </row>
    <row r="620" spans="5:5" x14ac:dyDescent="0.2">
      <c r="E620" s="12"/>
    </row>
    <row r="621" spans="5:5" x14ac:dyDescent="0.2">
      <c r="E621" s="12"/>
    </row>
    <row r="622" spans="5:5" x14ac:dyDescent="0.2">
      <c r="E622" s="12"/>
    </row>
    <row r="623" spans="5:5" x14ac:dyDescent="0.2">
      <c r="E623" s="12"/>
    </row>
    <row r="624" spans="5:5" x14ac:dyDescent="0.2">
      <c r="E624" s="12"/>
    </row>
    <row r="625" spans="5:5" x14ac:dyDescent="0.2">
      <c r="E625" s="12"/>
    </row>
    <row r="626" spans="5:5" x14ac:dyDescent="0.2">
      <c r="E626" s="12"/>
    </row>
    <row r="627" spans="5:5" x14ac:dyDescent="0.2">
      <c r="E627" s="12"/>
    </row>
    <row r="628" spans="5:5" x14ac:dyDescent="0.2">
      <c r="E628" s="12"/>
    </row>
    <row r="629" spans="5:5" x14ac:dyDescent="0.2">
      <c r="E629" s="12"/>
    </row>
    <row r="630" spans="5:5" x14ac:dyDescent="0.2">
      <c r="E630" s="12"/>
    </row>
    <row r="631" spans="5:5" x14ac:dyDescent="0.2">
      <c r="E631" s="12"/>
    </row>
    <row r="632" spans="5:5" x14ac:dyDescent="0.2">
      <c r="E632" s="12"/>
    </row>
    <row r="633" spans="5:5" x14ac:dyDescent="0.2">
      <c r="E633" s="12"/>
    </row>
    <row r="634" spans="5:5" x14ac:dyDescent="0.2">
      <c r="E634" s="12"/>
    </row>
    <row r="635" spans="5:5" x14ac:dyDescent="0.2">
      <c r="E635" s="12"/>
    </row>
    <row r="636" spans="5:5" x14ac:dyDescent="0.2">
      <c r="E636" s="12"/>
    </row>
    <row r="637" spans="5:5" x14ac:dyDescent="0.2">
      <c r="E637" s="12"/>
    </row>
    <row r="638" spans="5:5" x14ac:dyDescent="0.2">
      <c r="E638" s="12"/>
    </row>
    <row r="639" spans="5:5" x14ac:dyDescent="0.2">
      <c r="E639" s="12"/>
    </row>
    <row r="640" spans="5:5" x14ac:dyDescent="0.2">
      <c r="E640" s="12"/>
    </row>
    <row r="641" spans="5:5" x14ac:dyDescent="0.2">
      <c r="E641" s="12"/>
    </row>
    <row r="642" spans="5:5" x14ac:dyDescent="0.2">
      <c r="E642" s="12"/>
    </row>
    <row r="643" spans="5:5" x14ac:dyDescent="0.2">
      <c r="E643" s="12"/>
    </row>
    <row r="644" spans="5:5" x14ac:dyDescent="0.2">
      <c r="E644" s="12"/>
    </row>
    <row r="645" spans="5:5" x14ac:dyDescent="0.2">
      <c r="E645" s="12"/>
    </row>
    <row r="646" spans="5:5" x14ac:dyDescent="0.2">
      <c r="E646" s="12"/>
    </row>
    <row r="647" spans="5:5" x14ac:dyDescent="0.2">
      <c r="E647" s="12"/>
    </row>
    <row r="648" spans="5:5" x14ac:dyDescent="0.2">
      <c r="E648" s="12"/>
    </row>
    <row r="649" spans="5:5" x14ac:dyDescent="0.2">
      <c r="E649" s="12"/>
    </row>
    <row r="650" spans="5:5" x14ac:dyDescent="0.2">
      <c r="E650" s="12"/>
    </row>
    <row r="651" spans="5:5" x14ac:dyDescent="0.2">
      <c r="E651" s="12"/>
    </row>
    <row r="652" spans="5:5" x14ac:dyDescent="0.2">
      <c r="E652" s="12"/>
    </row>
    <row r="653" spans="5:5" x14ac:dyDescent="0.2">
      <c r="E653" s="12"/>
    </row>
    <row r="654" spans="5:5" x14ac:dyDescent="0.2">
      <c r="E654" s="12"/>
    </row>
    <row r="655" spans="5:5" x14ac:dyDescent="0.2">
      <c r="E655" s="12"/>
    </row>
    <row r="656" spans="5:5" x14ac:dyDescent="0.2">
      <c r="E656" s="12"/>
    </row>
    <row r="657" spans="5:5" x14ac:dyDescent="0.2">
      <c r="E657" s="12"/>
    </row>
    <row r="658" spans="5:5" x14ac:dyDescent="0.2">
      <c r="E658" s="12"/>
    </row>
    <row r="659" spans="5:5" x14ac:dyDescent="0.2">
      <c r="E659" s="12"/>
    </row>
    <row r="660" spans="5:5" x14ac:dyDescent="0.2">
      <c r="E660" s="12"/>
    </row>
    <row r="661" spans="5:5" x14ac:dyDescent="0.2">
      <c r="E661" s="12"/>
    </row>
    <row r="662" spans="5:5" x14ac:dyDescent="0.2">
      <c r="E662" s="12"/>
    </row>
    <row r="663" spans="5:5" x14ac:dyDescent="0.2">
      <c r="E663" s="12"/>
    </row>
    <row r="664" spans="5:5" x14ac:dyDescent="0.2">
      <c r="E664" s="12"/>
    </row>
    <row r="665" spans="5:5" x14ac:dyDescent="0.2">
      <c r="E665" s="12"/>
    </row>
    <row r="666" spans="5:5" x14ac:dyDescent="0.2">
      <c r="E666" s="12"/>
    </row>
    <row r="667" spans="5:5" x14ac:dyDescent="0.2">
      <c r="E667" s="12"/>
    </row>
    <row r="668" spans="5:5" x14ac:dyDescent="0.2">
      <c r="E668" s="12"/>
    </row>
    <row r="669" spans="5:5" x14ac:dyDescent="0.2">
      <c r="E669" s="12"/>
    </row>
    <row r="670" spans="5:5" x14ac:dyDescent="0.2">
      <c r="E670" s="12"/>
    </row>
    <row r="671" spans="5:5" x14ac:dyDescent="0.2">
      <c r="E671" s="12"/>
    </row>
    <row r="672" spans="5:5" x14ac:dyDescent="0.2">
      <c r="E672" s="12"/>
    </row>
    <row r="673" spans="5:5" x14ac:dyDescent="0.2">
      <c r="E673" s="12"/>
    </row>
    <row r="674" spans="5:5" x14ac:dyDescent="0.2">
      <c r="E674" s="12"/>
    </row>
    <row r="675" spans="5:5" x14ac:dyDescent="0.2">
      <c r="E675" s="12"/>
    </row>
    <row r="676" spans="5:5" x14ac:dyDescent="0.2">
      <c r="E676" s="12"/>
    </row>
    <row r="677" spans="5:5" x14ac:dyDescent="0.2">
      <c r="E677" s="12"/>
    </row>
    <row r="678" spans="5:5" x14ac:dyDescent="0.2">
      <c r="E678" s="12"/>
    </row>
    <row r="679" spans="5:5" x14ac:dyDescent="0.2">
      <c r="E679" s="12"/>
    </row>
    <row r="680" spans="5:5" x14ac:dyDescent="0.2">
      <c r="E680" s="12"/>
    </row>
    <row r="681" spans="5:5" x14ac:dyDescent="0.2">
      <c r="E681" s="12"/>
    </row>
    <row r="682" spans="5:5" x14ac:dyDescent="0.2">
      <c r="E682" s="12"/>
    </row>
    <row r="683" spans="5:5" x14ac:dyDescent="0.2">
      <c r="E683" s="12"/>
    </row>
    <row r="684" spans="5:5" x14ac:dyDescent="0.2">
      <c r="E684" s="12"/>
    </row>
    <row r="685" spans="5:5" x14ac:dyDescent="0.2">
      <c r="E685" s="12"/>
    </row>
    <row r="686" spans="5:5" x14ac:dyDescent="0.2">
      <c r="E686" s="12"/>
    </row>
    <row r="687" spans="5:5" x14ac:dyDescent="0.2">
      <c r="E687" s="12"/>
    </row>
    <row r="688" spans="5:5" x14ac:dyDescent="0.2">
      <c r="E688" s="12"/>
    </row>
    <row r="689" spans="5:5" x14ac:dyDescent="0.2">
      <c r="E689" s="12"/>
    </row>
    <row r="690" spans="5:5" x14ac:dyDescent="0.2">
      <c r="E690" s="12"/>
    </row>
    <row r="691" spans="5:5" x14ac:dyDescent="0.2">
      <c r="E691" s="12"/>
    </row>
    <row r="692" spans="5:5" x14ac:dyDescent="0.2">
      <c r="E692" s="12"/>
    </row>
    <row r="693" spans="5:5" x14ac:dyDescent="0.2">
      <c r="E693" s="12"/>
    </row>
    <row r="694" spans="5:5" x14ac:dyDescent="0.2">
      <c r="E694" s="12"/>
    </row>
    <row r="695" spans="5:5" x14ac:dyDescent="0.2">
      <c r="E695" s="12"/>
    </row>
    <row r="696" spans="5:5" x14ac:dyDescent="0.2">
      <c r="E696" s="12"/>
    </row>
    <row r="697" spans="5:5" x14ac:dyDescent="0.2">
      <c r="E697" s="12"/>
    </row>
    <row r="698" spans="5:5" x14ac:dyDescent="0.2">
      <c r="E698" s="12"/>
    </row>
    <row r="699" spans="5:5" x14ac:dyDescent="0.2">
      <c r="E699" s="12"/>
    </row>
    <row r="700" spans="5:5" x14ac:dyDescent="0.2">
      <c r="E700" s="12"/>
    </row>
    <row r="701" spans="5:5" x14ac:dyDescent="0.2">
      <c r="E701" s="12"/>
    </row>
    <row r="702" spans="5:5" x14ac:dyDescent="0.2">
      <c r="E702" s="12"/>
    </row>
    <row r="703" spans="5:5" x14ac:dyDescent="0.2">
      <c r="E703" s="12"/>
    </row>
    <row r="704" spans="5:5" x14ac:dyDescent="0.2">
      <c r="E704" s="12"/>
    </row>
    <row r="705" spans="5:5" x14ac:dyDescent="0.2">
      <c r="E705" s="12"/>
    </row>
    <row r="706" spans="5:5" x14ac:dyDescent="0.2">
      <c r="E706" s="12"/>
    </row>
    <row r="707" spans="5:5" x14ac:dyDescent="0.2">
      <c r="E707" s="12"/>
    </row>
    <row r="708" spans="5:5" x14ac:dyDescent="0.2">
      <c r="E708" s="12"/>
    </row>
    <row r="709" spans="5:5" x14ac:dyDescent="0.2">
      <c r="E709" s="12"/>
    </row>
    <row r="710" spans="5:5" x14ac:dyDescent="0.2">
      <c r="E710" s="12"/>
    </row>
    <row r="711" spans="5:5" x14ac:dyDescent="0.2">
      <c r="E711" s="12"/>
    </row>
    <row r="712" spans="5:5" x14ac:dyDescent="0.2">
      <c r="E712" s="12"/>
    </row>
    <row r="713" spans="5:5" x14ac:dyDescent="0.2">
      <c r="E713" s="12"/>
    </row>
    <row r="714" spans="5:5" x14ac:dyDescent="0.2">
      <c r="E714" s="12"/>
    </row>
    <row r="715" spans="5:5" x14ac:dyDescent="0.2">
      <c r="E715" s="12"/>
    </row>
    <row r="716" spans="5:5" x14ac:dyDescent="0.2">
      <c r="E716" s="12"/>
    </row>
    <row r="717" spans="5:5" x14ac:dyDescent="0.2">
      <c r="E717" s="12"/>
    </row>
    <row r="718" spans="5:5" x14ac:dyDescent="0.2">
      <c r="E718" s="12"/>
    </row>
    <row r="719" spans="5:5" x14ac:dyDescent="0.2">
      <c r="E719" s="12"/>
    </row>
    <row r="720" spans="5:5" x14ac:dyDescent="0.2">
      <c r="E720" s="12"/>
    </row>
    <row r="721" spans="5:5" x14ac:dyDescent="0.2">
      <c r="E721" s="12"/>
    </row>
    <row r="722" spans="5:5" x14ac:dyDescent="0.2">
      <c r="E722" s="12"/>
    </row>
    <row r="723" spans="5:5" x14ac:dyDescent="0.2">
      <c r="E723" s="12"/>
    </row>
    <row r="724" spans="5:5" x14ac:dyDescent="0.2">
      <c r="E724" s="12"/>
    </row>
    <row r="725" spans="5:5" x14ac:dyDescent="0.2">
      <c r="E725" s="12"/>
    </row>
    <row r="726" spans="5:5" x14ac:dyDescent="0.2">
      <c r="E726" s="12"/>
    </row>
    <row r="727" spans="5:5" x14ac:dyDescent="0.2">
      <c r="E727" s="12"/>
    </row>
    <row r="728" spans="5:5" x14ac:dyDescent="0.2">
      <c r="E728" s="12"/>
    </row>
    <row r="729" spans="5:5" x14ac:dyDescent="0.2">
      <c r="E729" s="12"/>
    </row>
    <row r="730" spans="5:5" x14ac:dyDescent="0.2">
      <c r="E730" s="12"/>
    </row>
    <row r="731" spans="5:5" x14ac:dyDescent="0.2">
      <c r="E731" s="12"/>
    </row>
    <row r="732" spans="5:5" x14ac:dyDescent="0.2">
      <c r="E732" s="12"/>
    </row>
    <row r="733" spans="5:5" x14ac:dyDescent="0.2">
      <c r="E733" s="12"/>
    </row>
    <row r="734" spans="5:5" x14ac:dyDescent="0.2">
      <c r="E734" s="12"/>
    </row>
    <row r="735" spans="5:5" x14ac:dyDescent="0.2">
      <c r="E735" s="12"/>
    </row>
    <row r="736" spans="5:5" x14ac:dyDescent="0.2">
      <c r="E736" s="12"/>
    </row>
    <row r="737" spans="5:5" x14ac:dyDescent="0.2">
      <c r="E737" s="12"/>
    </row>
    <row r="738" spans="5:5" x14ac:dyDescent="0.2">
      <c r="E738" s="12"/>
    </row>
    <row r="739" spans="5:5" x14ac:dyDescent="0.2">
      <c r="E739" s="12"/>
    </row>
    <row r="740" spans="5:5" x14ac:dyDescent="0.2">
      <c r="E740" s="12"/>
    </row>
    <row r="741" spans="5:5" x14ac:dyDescent="0.2">
      <c r="E741" s="12"/>
    </row>
    <row r="742" spans="5:5" x14ac:dyDescent="0.2">
      <c r="E742" s="12"/>
    </row>
    <row r="743" spans="5:5" x14ac:dyDescent="0.2">
      <c r="E743" s="12"/>
    </row>
    <row r="744" spans="5:5" x14ac:dyDescent="0.2">
      <c r="E744" s="12"/>
    </row>
    <row r="745" spans="5:5" x14ac:dyDescent="0.2">
      <c r="E745" s="12"/>
    </row>
    <row r="746" spans="5:5" x14ac:dyDescent="0.2">
      <c r="E746" s="12"/>
    </row>
    <row r="747" spans="5:5" x14ac:dyDescent="0.2">
      <c r="E747" s="12"/>
    </row>
    <row r="748" spans="5:5" x14ac:dyDescent="0.2">
      <c r="E748" s="12"/>
    </row>
    <row r="749" spans="5:5" x14ac:dyDescent="0.2">
      <c r="E749" s="12"/>
    </row>
    <row r="750" spans="5:5" x14ac:dyDescent="0.2">
      <c r="E750" s="12"/>
    </row>
    <row r="751" spans="5:5" x14ac:dyDescent="0.2">
      <c r="E751" s="12"/>
    </row>
    <row r="752" spans="5:5" x14ac:dyDescent="0.2">
      <c r="E752" s="12"/>
    </row>
    <row r="753" spans="5:5" x14ac:dyDescent="0.2">
      <c r="E753" s="12"/>
    </row>
    <row r="754" spans="5:5" x14ac:dyDescent="0.2">
      <c r="E754" s="12"/>
    </row>
    <row r="755" spans="5:5" x14ac:dyDescent="0.2">
      <c r="E755" s="12"/>
    </row>
    <row r="756" spans="5:5" x14ac:dyDescent="0.2">
      <c r="E756" s="12"/>
    </row>
    <row r="757" spans="5:5" x14ac:dyDescent="0.2">
      <c r="E757" s="12"/>
    </row>
    <row r="758" spans="5:5" x14ac:dyDescent="0.2">
      <c r="E758" s="12"/>
    </row>
    <row r="759" spans="5:5" x14ac:dyDescent="0.2">
      <c r="E759" s="12"/>
    </row>
    <row r="760" spans="5:5" x14ac:dyDescent="0.2">
      <c r="E760" s="12"/>
    </row>
    <row r="761" spans="5:5" x14ac:dyDescent="0.2">
      <c r="E761" s="12"/>
    </row>
    <row r="762" spans="5:5" x14ac:dyDescent="0.2">
      <c r="E762" s="12"/>
    </row>
    <row r="763" spans="5:5" x14ac:dyDescent="0.2">
      <c r="E763" s="12"/>
    </row>
    <row r="764" spans="5:5" x14ac:dyDescent="0.2">
      <c r="E764" s="12"/>
    </row>
    <row r="765" spans="5:5" x14ac:dyDescent="0.2">
      <c r="E765" s="12"/>
    </row>
    <row r="766" spans="5:5" x14ac:dyDescent="0.2">
      <c r="E766" s="12"/>
    </row>
    <row r="767" spans="5:5" x14ac:dyDescent="0.2">
      <c r="E767" s="12"/>
    </row>
    <row r="768" spans="5:5" x14ac:dyDescent="0.2">
      <c r="E768" s="12"/>
    </row>
    <row r="769" spans="5:5" x14ac:dyDescent="0.2">
      <c r="E769" s="12"/>
    </row>
    <row r="770" spans="5:5" x14ac:dyDescent="0.2">
      <c r="E770" s="12"/>
    </row>
    <row r="771" spans="5:5" x14ac:dyDescent="0.2">
      <c r="E771" s="12"/>
    </row>
    <row r="772" spans="5:5" x14ac:dyDescent="0.2">
      <c r="E772" s="12"/>
    </row>
    <row r="773" spans="5:5" x14ac:dyDescent="0.2">
      <c r="E773" s="12"/>
    </row>
    <row r="774" spans="5:5" x14ac:dyDescent="0.2">
      <c r="E774" s="12"/>
    </row>
    <row r="775" spans="5:5" x14ac:dyDescent="0.2">
      <c r="E775" s="12"/>
    </row>
    <row r="776" spans="5:5" x14ac:dyDescent="0.2">
      <c r="E776" s="12"/>
    </row>
    <row r="777" spans="5:5" x14ac:dyDescent="0.2">
      <c r="E777" s="12"/>
    </row>
    <row r="778" spans="5:5" x14ac:dyDescent="0.2">
      <c r="E778" s="12"/>
    </row>
    <row r="779" spans="5:5" x14ac:dyDescent="0.2">
      <c r="E779" s="12"/>
    </row>
    <row r="780" spans="5:5" x14ac:dyDescent="0.2">
      <c r="E780" s="12"/>
    </row>
    <row r="781" spans="5:5" x14ac:dyDescent="0.2">
      <c r="E781" s="12"/>
    </row>
    <row r="782" spans="5:5" x14ac:dyDescent="0.2">
      <c r="E782" s="12"/>
    </row>
    <row r="783" spans="5:5" x14ac:dyDescent="0.2">
      <c r="E783" s="12"/>
    </row>
    <row r="784" spans="5:5" x14ac:dyDescent="0.2">
      <c r="E784" s="12"/>
    </row>
    <row r="785" spans="5:5" x14ac:dyDescent="0.2">
      <c r="E785" s="12"/>
    </row>
    <row r="786" spans="5:5" x14ac:dyDescent="0.2">
      <c r="E786" s="12"/>
    </row>
    <row r="787" spans="5:5" x14ac:dyDescent="0.2">
      <c r="E787" s="12"/>
    </row>
    <row r="788" spans="5:5" x14ac:dyDescent="0.2">
      <c r="E788" s="12"/>
    </row>
    <row r="789" spans="5:5" x14ac:dyDescent="0.2">
      <c r="E789" s="12"/>
    </row>
    <row r="790" spans="5:5" x14ac:dyDescent="0.2">
      <c r="E790" s="12"/>
    </row>
    <row r="791" spans="5:5" x14ac:dyDescent="0.2">
      <c r="E791" s="12"/>
    </row>
    <row r="792" spans="5:5" x14ac:dyDescent="0.2">
      <c r="E792" s="12"/>
    </row>
    <row r="793" spans="5:5" x14ac:dyDescent="0.2">
      <c r="E793" s="12"/>
    </row>
    <row r="794" spans="5:5" x14ac:dyDescent="0.2">
      <c r="E794" s="12"/>
    </row>
    <row r="795" spans="5:5" x14ac:dyDescent="0.2">
      <c r="E795" s="12"/>
    </row>
    <row r="796" spans="5:5" x14ac:dyDescent="0.2">
      <c r="E796" s="12"/>
    </row>
    <row r="797" spans="5:5" x14ac:dyDescent="0.2">
      <c r="E797" s="12"/>
    </row>
    <row r="798" spans="5:5" x14ac:dyDescent="0.2">
      <c r="E798" s="12"/>
    </row>
    <row r="799" spans="5:5" x14ac:dyDescent="0.2">
      <c r="E799" s="12"/>
    </row>
    <row r="800" spans="5:5" x14ac:dyDescent="0.2">
      <c r="E800" s="12"/>
    </row>
    <row r="801" spans="5:5" x14ac:dyDescent="0.2">
      <c r="E801" s="12"/>
    </row>
    <row r="802" spans="5:5" x14ac:dyDescent="0.2">
      <c r="E802" s="12"/>
    </row>
    <row r="803" spans="5:5" x14ac:dyDescent="0.2">
      <c r="E803" s="12"/>
    </row>
    <row r="804" spans="5:5" x14ac:dyDescent="0.2">
      <c r="E804" s="12"/>
    </row>
    <row r="805" spans="5:5" x14ac:dyDescent="0.2">
      <c r="E805" s="12"/>
    </row>
    <row r="806" spans="5:5" x14ac:dyDescent="0.2">
      <c r="E806" s="12"/>
    </row>
    <row r="807" spans="5:5" x14ac:dyDescent="0.2">
      <c r="E807" s="12"/>
    </row>
    <row r="808" spans="5:5" x14ac:dyDescent="0.2">
      <c r="E808" s="12"/>
    </row>
    <row r="809" spans="5:5" x14ac:dyDescent="0.2">
      <c r="E809" s="12"/>
    </row>
    <row r="810" spans="5:5" x14ac:dyDescent="0.2">
      <c r="E810" s="12"/>
    </row>
    <row r="811" spans="5:5" x14ac:dyDescent="0.2">
      <c r="E811" s="12"/>
    </row>
    <row r="812" spans="5:5" x14ac:dyDescent="0.2">
      <c r="E812" s="12"/>
    </row>
    <row r="813" spans="5:5" x14ac:dyDescent="0.2">
      <c r="E813" s="12"/>
    </row>
    <row r="814" spans="5:5" x14ac:dyDescent="0.2">
      <c r="E814" s="12"/>
    </row>
    <row r="815" spans="5:5" x14ac:dyDescent="0.2">
      <c r="E815" s="12"/>
    </row>
    <row r="816" spans="5:5" x14ac:dyDescent="0.2">
      <c r="E816" s="12"/>
    </row>
    <row r="817" spans="5:5" x14ac:dyDescent="0.2">
      <c r="E817" s="12"/>
    </row>
    <row r="818" spans="5:5" x14ac:dyDescent="0.2">
      <c r="E818" s="12"/>
    </row>
    <row r="819" spans="5:5" x14ac:dyDescent="0.2">
      <c r="E819" s="12"/>
    </row>
    <row r="820" spans="5:5" x14ac:dyDescent="0.2">
      <c r="E820" s="12"/>
    </row>
    <row r="821" spans="5:5" x14ac:dyDescent="0.2">
      <c r="E821" s="12"/>
    </row>
    <row r="822" spans="5:5" x14ac:dyDescent="0.2">
      <c r="E822" s="12"/>
    </row>
    <row r="823" spans="5:5" x14ac:dyDescent="0.2">
      <c r="E823" s="12"/>
    </row>
    <row r="824" spans="5:5" x14ac:dyDescent="0.2">
      <c r="E824" s="12"/>
    </row>
    <row r="825" spans="5:5" x14ac:dyDescent="0.2">
      <c r="E825" s="12"/>
    </row>
    <row r="826" spans="5:5" x14ac:dyDescent="0.2">
      <c r="E826" s="12"/>
    </row>
    <row r="827" spans="5:5" x14ac:dyDescent="0.2">
      <c r="E827" s="12"/>
    </row>
    <row r="828" spans="5:5" x14ac:dyDescent="0.2">
      <c r="E828" s="12"/>
    </row>
    <row r="829" spans="5:5" x14ac:dyDescent="0.2">
      <c r="E829" s="12"/>
    </row>
    <row r="830" spans="5:5" x14ac:dyDescent="0.2">
      <c r="E830" s="12"/>
    </row>
    <row r="831" spans="5:5" x14ac:dyDescent="0.2">
      <c r="E831" s="12"/>
    </row>
    <row r="832" spans="5:5" x14ac:dyDescent="0.2">
      <c r="E832" s="12"/>
    </row>
    <row r="833" spans="5:5" x14ac:dyDescent="0.2">
      <c r="E833" s="12"/>
    </row>
    <row r="834" spans="5:5" x14ac:dyDescent="0.2">
      <c r="E834" s="12"/>
    </row>
    <row r="835" spans="5:5" x14ac:dyDescent="0.2">
      <c r="E835" s="12"/>
    </row>
    <row r="836" spans="5:5" x14ac:dyDescent="0.2">
      <c r="E836" s="12"/>
    </row>
    <row r="837" spans="5:5" x14ac:dyDescent="0.2">
      <c r="E837" s="12"/>
    </row>
    <row r="838" spans="5:5" x14ac:dyDescent="0.2">
      <c r="E838" s="12"/>
    </row>
    <row r="839" spans="5:5" x14ac:dyDescent="0.2">
      <c r="E839" s="12"/>
    </row>
    <row r="840" spans="5:5" x14ac:dyDescent="0.2">
      <c r="E840" s="12"/>
    </row>
    <row r="841" spans="5:5" x14ac:dyDescent="0.2">
      <c r="E841" s="12"/>
    </row>
    <row r="842" spans="5:5" x14ac:dyDescent="0.2">
      <c r="E842" s="12"/>
    </row>
    <row r="843" spans="5:5" x14ac:dyDescent="0.2">
      <c r="E843" s="12"/>
    </row>
    <row r="844" spans="5:5" x14ac:dyDescent="0.2">
      <c r="E844" s="12"/>
    </row>
    <row r="845" spans="5:5" x14ac:dyDescent="0.2">
      <c r="E845" s="12"/>
    </row>
    <row r="846" spans="5:5" x14ac:dyDescent="0.2">
      <c r="E846" s="12"/>
    </row>
    <row r="847" spans="5:5" x14ac:dyDescent="0.2">
      <c r="E847" s="12"/>
    </row>
    <row r="848" spans="5:5" x14ac:dyDescent="0.2">
      <c r="E848" s="12"/>
    </row>
    <row r="849" spans="5:5" x14ac:dyDescent="0.2">
      <c r="E849" s="12"/>
    </row>
    <row r="850" spans="5:5" x14ac:dyDescent="0.2">
      <c r="E850" s="12"/>
    </row>
    <row r="851" spans="5:5" x14ac:dyDescent="0.2">
      <c r="E851" s="12"/>
    </row>
    <row r="852" spans="5:5" x14ac:dyDescent="0.2">
      <c r="E852" s="12"/>
    </row>
    <row r="853" spans="5:5" x14ac:dyDescent="0.2">
      <c r="E853" s="12"/>
    </row>
    <row r="854" spans="5:5" x14ac:dyDescent="0.2">
      <c r="E854" s="12"/>
    </row>
    <row r="855" spans="5:5" x14ac:dyDescent="0.2">
      <c r="E855" s="12"/>
    </row>
    <row r="856" spans="5:5" x14ac:dyDescent="0.2">
      <c r="E856" s="12"/>
    </row>
    <row r="857" spans="5:5" x14ac:dyDescent="0.2">
      <c r="E857" s="12"/>
    </row>
    <row r="858" spans="5:5" x14ac:dyDescent="0.2">
      <c r="E858" s="12"/>
    </row>
    <row r="859" spans="5:5" x14ac:dyDescent="0.2">
      <c r="E859" s="12"/>
    </row>
    <row r="860" spans="5:5" x14ac:dyDescent="0.2">
      <c r="E860" s="12"/>
    </row>
    <row r="861" spans="5:5" x14ac:dyDescent="0.2">
      <c r="E861" s="12"/>
    </row>
    <row r="862" spans="5:5" x14ac:dyDescent="0.2">
      <c r="E862" s="12"/>
    </row>
    <row r="863" spans="5:5" x14ac:dyDescent="0.2">
      <c r="E863" s="12"/>
    </row>
    <row r="864" spans="5:5" x14ac:dyDescent="0.2">
      <c r="E864" s="12"/>
    </row>
    <row r="865" spans="5:5" x14ac:dyDescent="0.2">
      <c r="E865" s="12"/>
    </row>
    <row r="866" spans="5:5" x14ac:dyDescent="0.2">
      <c r="E866" s="12"/>
    </row>
    <row r="867" spans="5:5" x14ac:dyDescent="0.2">
      <c r="E867" s="12"/>
    </row>
    <row r="868" spans="5:5" x14ac:dyDescent="0.2">
      <c r="E868" s="12"/>
    </row>
    <row r="869" spans="5:5" x14ac:dyDescent="0.2">
      <c r="E869" s="12"/>
    </row>
    <row r="870" spans="5:5" x14ac:dyDescent="0.2">
      <c r="E870" s="12"/>
    </row>
    <row r="871" spans="5:5" x14ac:dyDescent="0.2">
      <c r="E871" s="12"/>
    </row>
    <row r="872" spans="5:5" x14ac:dyDescent="0.2">
      <c r="E872" s="12"/>
    </row>
    <row r="873" spans="5:5" x14ac:dyDescent="0.2">
      <c r="E873" s="12"/>
    </row>
    <row r="874" spans="5:5" x14ac:dyDescent="0.2">
      <c r="E874" s="12"/>
    </row>
    <row r="875" spans="5:5" x14ac:dyDescent="0.2">
      <c r="E875" s="12"/>
    </row>
    <row r="876" spans="5:5" x14ac:dyDescent="0.2">
      <c r="E876" s="12"/>
    </row>
    <row r="877" spans="5:5" x14ac:dyDescent="0.2">
      <c r="E877" s="12"/>
    </row>
    <row r="878" spans="5:5" x14ac:dyDescent="0.2">
      <c r="E878" s="12"/>
    </row>
    <row r="879" spans="5:5" x14ac:dyDescent="0.2">
      <c r="E879" s="12"/>
    </row>
    <row r="880" spans="5:5" x14ac:dyDescent="0.2">
      <c r="E880" s="12"/>
    </row>
    <row r="881" spans="5:5" x14ac:dyDescent="0.2">
      <c r="E881" s="12"/>
    </row>
    <row r="882" spans="5:5" x14ac:dyDescent="0.2">
      <c r="E882" s="12"/>
    </row>
    <row r="883" spans="5:5" x14ac:dyDescent="0.2">
      <c r="E883" s="12"/>
    </row>
    <row r="884" spans="5:5" x14ac:dyDescent="0.2">
      <c r="E884" s="12"/>
    </row>
    <row r="885" spans="5:5" x14ac:dyDescent="0.2">
      <c r="E885" s="12"/>
    </row>
    <row r="886" spans="5:5" x14ac:dyDescent="0.2">
      <c r="E886" s="12"/>
    </row>
    <row r="887" spans="5:5" x14ac:dyDescent="0.2">
      <c r="E887" s="12"/>
    </row>
    <row r="888" spans="5:5" x14ac:dyDescent="0.2">
      <c r="E888" s="12"/>
    </row>
    <row r="889" spans="5:5" x14ac:dyDescent="0.2">
      <c r="E889" s="12"/>
    </row>
    <row r="890" spans="5:5" x14ac:dyDescent="0.2">
      <c r="E890" s="12"/>
    </row>
    <row r="891" spans="5:5" x14ac:dyDescent="0.2">
      <c r="E891" s="12"/>
    </row>
    <row r="892" spans="5:5" x14ac:dyDescent="0.2">
      <c r="E892" s="12"/>
    </row>
    <row r="893" spans="5:5" x14ac:dyDescent="0.2">
      <c r="E893" s="12"/>
    </row>
    <row r="894" spans="5:5" x14ac:dyDescent="0.2">
      <c r="E894" s="12"/>
    </row>
    <row r="895" spans="5:5" x14ac:dyDescent="0.2">
      <c r="E895" s="12"/>
    </row>
    <row r="896" spans="5:5" x14ac:dyDescent="0.2">
      <c r="E896" s="12"/>
    </row>
    <row r="897" spans="5:5" x14ac:dyDescent="0.2">
      <c r="E897" s="12"/>
    </row>
    <row r="898" spans="5:5" x14ac:dyDescent="0.2">
      <c r="E898" s="12"/>
    </row>
    <row r="899" spans="5:5" x14ac:dyDescent="0.2">
      <c r="E899" s="12"/>
    </row>
    <row r="900" spans="5:5" x14ac:dyDescent="0.2">
      <c r="E900" s="12"/>
    </row>
    <row r="901" spans="5:5" x14ac:dyDescent="0.2">
      <c r="E901" s="12"/>
    </row>
    <row r="902" spans="5:5" x14ac:dyDescent="0.2">
      <c r="E902" s="12"/>
    </row>
    <row r="903" spans="5:5" x14ac:dyDescent="0.2">
      <c r="E903" s="12"/>
    </row>
    <row r="904" spans="5:5" x14ac:dyDescent="0.2">
      <c r="E904" s="12"/>
    </row>
    <row r="905" spans="5:5" x14ac:dyDescent="0.2">
      <c r="E905" s="12"/>
    </row>
    <row r="906" spans="5:5" x14ac:dyDescent="0.2">
      <c r="E906" s="12"/>
    </row>
    <row r="907" spans="5:5" x14ac:dyDescent="0.2">
      <c r="E907" s="12"/>
    </row>
    <row r="908" spans="5:5" x14ac:dyDescent="0.2">
      <c r="E908" s="12"/>
    </row>
    <row r="909" spans="5:5" x14ac:dyDescent="0.2">
      <c r="E909" s="12"/>
    </row>
    <row r="910" spans="5:5" x14ac:dyDescent="0.2">
      <c r="E910" s="12"/>
    </row>
    <row r="911" spans="5:5" x14ac:dyDescent="0.2">
      <c r="E911" s="12"/>
    </row>
    <row r="912" spans="5:5" x14ac:dyDescent="0.2">
      <c r="E912" s="12"/>
    </row>
    <row r="913" spans="5:5" x14ac:dyDescent="0.2">
      <c r="E913" s="12"/>
    </row>
    <row r="914" spans="5:5" x14ac:dyDescent="0.2">
      <c r="E914" s="12"/>
    </row>
    <row r="915" spans="5:5" x14ac:dyDescent="0.2">
      <c r="E915" s="12"/>
    </row>
    <row r="916" spans="5:5" x14ac:dyDescent="0.2">
      <c r="E916" s="12"/>
    </row>
    <row r="917" spans="5:5" x14ac:dyDescent="0.2">
      <c r="E917" s="12"/>
    </row>
    <row r="918" spans="5:5" x14ac:dyDescent="0.2">
      <c r="E918" s="12"/>
    </row>
    <row r="919" spans="5:5" x14ac:dyDescent="0.2">
      <c r="E919" s="12"/>
    </row>
    <row r="920" spans="5:5" x14ac:dyDescent="0.2">
      <c r="E920" s="12"/>
    </row>
    <row r="921" spans="5:5" x14ac:dyDescent="0.2">
      <c r="E921" s="12"/>
    </row>
    <row r="922" spans="5:5" x14ac:dyDescent="0.2">
      <c r="E922" s="12"/>
    </row>
    <row r="923" spans="5:5" x14ac:dyDescent="0.2">
      <c r="E923" s="12"/>
    </row>
    <row r="924" spans="5:5" x14ac:dyDescent="0.2">
      <c r="E924" s="12"/>
    </row>
    <row r="925" spans="5:5" x14ac:dyDescent="0.2">
      <c r="E925" s="12"/>
    </row>
    <row r="926" spans="5:5" x14ac:dyDescent="0.2">
      <c r="E926" s="12"/>
    </row>
    <row r="927" spans="5:5" x14ac:dyDescent="0.2">
      <c r="E927" s="12"/>
    </row>
    <row r="928" spans="5:5" x14ac:dyDescent="0.2">
      <c r="E928" s="12"/>
    </row>
    <row r="929" spans="5:5" x14ac:dyDescent="0.2">
      <c r="E929" s="12"/>
    </row>
    <row r="930" spans="5:5" x14ac:dyDescent="0.2">
      <c r="E930" s="12"/>
    </row>
    <row r="931" spans="5:5" x14ac:dyDescent="0.2">
      <c r="E931" s="12"/>
    </row>
    <row r="932" spans="5:5" x14ac:dyDescent="0.2">
      <c r="E932" s="12"/>
    </row>
    <row r="933" spans="5:5" x14ac:dyDescent="0.2">
      <c r="E933" s="12"/>
    </row>
    <row r="934" spans="5:5" x14ac:dyDescent="0.2">
      <c r="E934" s="12"/>
    </row>
    <row r="935" spans="5:5" x14ac:dyDescent="0.2">
      <c r="E935" s="12"/>
    </row>
    <row r="936" spans="5:5" x14ac:dyDescent="0.2">
      <c r="E936" s="12"/>
    </row>
    <row r="937" spans="5:5" x14ac:dyDescent="0.2">
      <c r="E937" s="12"/>
    </row>
    <row r="938" spans="5:5" x14ac:dyDescent="0.2">
      <c r="E938" s="12"/>
    </row>
    <row r="939" spans="5:5" x14ac:dyDescent="0.2">
      <c r="E939" s="12"/>
    </row>
    <row r="940" spans="5:5" x14ac:dyDescent="0.2">
      <c r="E940" s="12"/>
    </row>
    <row r="941" spans="5:5" x14ac:dyDescent="0.2">
      <c r="E941" s="12"/>
    </row>
    <row r="942" spans="5:5" x14ac:dyDescent="0.2">
      <c r="E942" s="12"/>
    </row>
    <row r="943" spans="5:5" x14ac:dyDescent="0.2">
      <c r="E943" s="12"/>
    </row>
    <row r="944" spans="5:5" x14ac:dyDescent="0.2">
      <c r="E944" s="12"/>
    </row>
    <row r="945" spans="5:5" x14ac:dyDescent="0.2">
      <c r="E945" s="12"/>
    </row>
    <row r="946" spans="5:5" x14ac:dyDescent="0.2">
      <c r="E946" s="12"/>
    </row>
    <row r="947" spans="5:5" x14ac:dyDescent="0.2">
      <c r="E947" s="12"/>
    </row>
    <row r="948" spans="5:5" x14ac:dyDescent="0.2">
      <c r="E948" s="12"/>
    </row>
    <row r="949" spans="5:5" x14ac:dyDescent="0.2">
      <c r="E949" s="12"/>
    </row>
    <row r="950" spans="5:5" x14ac:dyDescent="0.2">
      <c r="E950" s="12"/>
    </row>
    <row r="951" spans="5:5" x14ac:dyDescent="0.2">
      <c r="E951" s="12"/>
    </row>
    <row r="952" spans="5:5" x14ac:dyDescent="0.2">
      <c r="E952" s="12"/>
    </row>
    <row r="953" spans="5:5" x14ac:dyDescent="0.2">
      <c r="E953" s="12"/>
    </row>
    <row r="954" spans="5:5" x14ac:dyDescent="0.2">
      <c r="E954" s="12"/>
    </row>
    <row r="955" spans="5:5" x14ac:dyDescent="0.2">
      <c r="E955" s="12"/>
    </row>
    <row r="956" spans="5:5" x14ac:dyDescent="0.2">
      <c r="E956" s="12"/>
    </row>
    <row r="957" spans="5:5" x14ac:dyDescent="0.2">
      <c r="E957" s="12"/>
    </row>
    <row r="958" spans="5:5" x14ac:dyDescent="0.2">
      <c r="E958" s="12"/>
    </row>
    <row r="959" spans="5:5" x14ac:dyDescent="0.2">
      <c r="E959" s="12"/>
    </row>
    <row r="960" spans="5:5" x14ac:dyDescent="0.2">
      <c r="E960" s="12"/>
    </row>
    <row r="961" spans="5:5" x14ac:dyDescent="0.2">
      <c r="E961" s="12"/>
    </row>
    <row r="962" spans="5:5" x14ac:dyDescent="0.2">
      <c r="E962" s="12"/>
    </row>
    <row r="963" spans="5:5" x14ac:dyDescent="0.2">
      <c r="E963" s="12"/>
    </row>
    <row r="964" spans="5:5" x14ac:dyDescent="0.2">
      <c r="E964" s="12"/>
    </row>
    <row r="965" spans="5:5" x14ac:dyDescent="0.2">
      <c r="E965" s="12"/>
    </row>
    <row r="966" spans="5:5" x14ac:dyDescent="0.2">
      <c r="E966" s="12"/>
    </row>
    <row r="967" spans="5:5" x14ac:dyDescent="0.2">
      <c r="E967" s="12"/>
    </row>
    <row r="968" spans="5:5" x14ac:dyDescent="0.2">
      <c r="E968" s="12"/>
    </row>
    <row r="969" spans="5:5" x14ac:dyDescent="0.2">
      <c r="E969" s="12"/>
    </row>
    <row r="970" spans="5:5" x14ac:dyDescent="0.2">
      <c r="E970" s="12"/>
    </row>
    <row r="971" spans="5:5" x14ac:dyDescent="0.2">
      <c r="E971" s="12"/>
    </row>
    <row r="972" spans="5:5" x14ac:dyDescent="0.2">
      <c r="E972" s="12"/>
    </row>
    <row r="973" spans="5:5" x14ac:dyDescent="0.2">
      <c r="E973" s="12"/>
    </row>
    <row r="974" spans="5:5" x14ac:dyDescent="0.2">
      <c r="E974" s="12"/>
    </row>
    <row r="975" spans="5:5" x14ac:dyDescent="0.2">
      <c r="E975" s="12"/>
    </row>
    <row r="976" spans="5:5" x14ac:dyDescent="0.2">
      <c r="E976" s="12"/>
    </row>
    <row r="977" spans="5:5" x14ac:dyDescent="0.2">
      <c r="E977" s="12"/>
    </row>
    <row r="978" spans="5:5" x14ac:dyDescent="0.2">
      <c r="E978" s="12"/>
    </row>
    <row r="979" spans="5:5" x14ac:dyDescent="0.2">
      <c r="E979" s="12"/>
    </row>
    <row r="980" spans="5:5" x14ac:dyDescent="0.2">
      <c r="E980" s="12"/>
    </row>
    <row r="981" spans="5:5" x14ac:dyDescent="0.2">
      <c r="E981" s="12"/>
    </row>
    <row r="982" spans="5:5" x14ac:dyDescent="0.2">
      <c r="E982" s="12"/>
    </row>
    <row r="983" spans="5:5" x14ac:dyDescent="0.2">
      <c r="E983" s="12"/>
    </row>
    <row r="984" spans="5:5" x14ac:dyDescent="0.2">
      <c r="E984" s="12"/>
    </row>
    <row r="985" spans="5:5" x14ac:dyDescent="0.2">
      <c r="E985" s="12"/>
    </row>
    <row r="986" spans="5:5" x14ac:dyDescent="0.2">
      <c r="E986" s="12"/>
    </row>
    <row r="987" spans="5:5" x14ac:dyDescent="0.2">
      <c r="E987" s="12"/>
    </row>
    <row r="988" spans="5:5" x14ac:dyDescent="0.2">
      <c r="E988" s="12"/>
    </row>
    <row r="989" spans="5:5" x14ac:dyDescent="0.2">
      <c r="E989" s="12"/>
    </row>
    <row r="990" spans="5:5" x14ac:dyDescent="0.2">
      <c r="E990" s="12"/>
    </row>
    <row r="991" spans="5:5" x14ac:dyDescent="0.2">
      <c r="E991" s="12"/>
    </row>
    <row r="992" spans="5:5" x14ac:dyDescent="0.2">
      <c r="E992" s="12"/>
    </row>
    <row r="993" spans="5:5" x14ac:dyDescent="0.2">
      <c r="E993" s="12"/>
    </row>
    <row r="994" spans="5:5" x14ac:dyDescent="0.2">
      <c r="E994" s="12"/>
    </row>
    <row r="995" spans="5:5" x14ac:dyDescent="0.2">
      <c r="E995" s="12"/>
    </row>
    <row r="996" spans="5:5" x14ac:dyDescent="0.2">
      <c r="E996" s="12"/>
    </row>
    <row r="997" spans="5:5" x14ac:dyDescent="0.2">
      <c r="E997" s="12"/>
    </row>
    <row r="998" spans="5:5" x14ac:dyDescent="0.2">
      <c r="E998" s="12"/>
    </row>
    <row r="999" spans="5:5" x14ac:dyDescent="0.2">
      <c r="E999" s="12"/>
    </row>
    <row r="1000" spans="5:5" x14ac:dyDescent="0.2">
      <c r="E1000" s="12"/>
    </row>
    <row r="1001" spans="5:5" x14ac:dyDescent="0.2">
      <c r="E1001" s="12"/>
    </row>
    <row r="1002" spans="5:5" x14ac:dyDescent="0.2">
      <c r="E1002" s="12"/>
    </row>
    <row r="1003" spans="5:5" x14ac:dyDescent="0.2">
      <c r="E1003" s="12"/>
    </row>
    <row r="1004" spans="5:5" x14ac:dyDescent="0.2">
      <c r="E1004" s="12"/>
    </row>
    <row r="1005" spans="5:5" x14ac:dyDescent="0.2">
      <c r="E1005" s="12"/>
    </row>
    <row r="1006" spans="5:5" x14ac:dyDescent="0.2">
      <c r="E1006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O98"/>
  <sheetViews>
    <sheetView zoomScaleNormal="100" workbookViewId="0">
      <selection activeCell="E42" sqref="E42"/>
    </sheetView>
  </sheetViews>
  <sheetFormatPr defaultRowHeight="12.75" x14ac:dyDescent="0.2"/>
  <cols>
    <col min="1" max="1" width="10.42578125" style="4" customWidth="1"/>
    <col min="2" max="4" width="9.140625" style="4"/>
    <col min="5" max="5" width="11.28515625" style="4" customWidth="1"/>
    <col min="6" max="6" width="9.140625" style="4"/>
    <col min="7" max="7" width="14" style="4" customWidth="1"/>
    <col min="8" max="8" width="13.7109375" style="4" customWidth="1"/>
    <col min="9" max="12" width="9.140625" style="4"/>
    <col min="13" max="13" width="12.7109375" style="4" bestFit="1" customWidth="1"/>
    <col min="14" max="16384" width="9.140625" style="4"/>
  </cols>
  <sheetData>
    <row r="3" spans="1:11" x14ac:dyDescent="0.2">
      <c r="A3" s="14"/>
      <c r="B3" s="14"/>
      <c r="C3" s="14"/>
      <c r="D3" s="14"/>
      <c r="E3" s="14"/>
      <c r="F3" s="14"/>
      <c r="G3" s="14"/>
      <c r="H3" s="14"/>
    </row>
    <row r="4" spans="1:11" ht="25.5" x14ac:dyDescent="0.2">
      <c r="A4" s="14" t="s">
        <v>4</v>
      </c>
      <c r="B4" s="15" t="s">
        <v>62</v>
      </c>
      <c r="C4" s="15" t="s">
        <v>33</v>
      </c>
      <c r="D4" s="15" t="s">
        <v>31</v>
      </c>
      <c r="E4" s="15" t="s">
        <v>35</v>
      </c>
      <c r="F4" s="15" t="s">
        <v>61</v>
      </c>
      <c r="G4" s="15" t="s">
        <v>38</v>
      </c>
      <c r="H4" s="15" t="s">
        <v>34</v>
      </c>
      <c r="I4" s="15" t="s">
        <v>45</v>
      </c>
      <c r="J4" s="15" t="s">
        <v>52</v>
      </c>
      <c r="K4" s="15"/>
    </row>
    <row r="5" spans="1:11" ht="14.25" customHeight="1" x14ac:dyDescent="0.2">
      <c r="A5" s="13" t="s">
        <v>13</v>
      </c>
      <c r="I5" s="20"/>
    </row>
    <row r="6" spans="1:11" x14ac:dyDescent="0.2">
      <c r="A6" s="13">
        <v>41302</v>
      </c>
      <c r="B6" s="4">
        <v>1</v>
      </c>
      <c r="C6" s="4">
        <v>1</v>
      </c>
      <c r="D6" s="26">
        <v>1</v>
      </c>
      <c r="I6" s="20">
        <v>0</v>
      </c>
      <c r="J6" s="4">
        <v>0</v>
      </c>
    </row>
    <row r="7" spans="1:11" x14ac:dyDescent="0.2">
      <c r="A7" s="13">
        <v>41320</v>
      </c>
      <c r="B7" s="4">
        <v>1</v>
      </c>
      <c r="C7" s="4">
        <v>1</v>
      </c>
      <c r="D7" s="26">
        <v>1</v>
      </c>
      <c r="I7" s="20">
        <f t="shared" ref="I7:I35" si="0">SUM(B7:H7)*(A7-A6)/30</f>
        <v>1.8</v>
      </c>
      <c r="J7" s="20">
        <f>SUM(D7:D7)*(A7-A6)/30</f>
        <v>0.6</v>
      </c>
    </row>
    <row r="8" spans="1:11" x14ac:dyDescent="0.2">
      <c r="A8" s="13">
        <v>41323</v>
      </c>
      <c r="B8" s="4">
        <v>1</v>
      </c>
      <c r="C8" s="4">
        <v>1</v>
      </c>
      <c r="D8" s="26">
        <v>1</v>
      </c>
      <c r="I8" s="20">
        <f t="shared" si="0"/>
        <v>0.3</v>
      </c>
      <c r="J8" s="20">
        <f>SUM(D8:D8)*(A8-A7)/30</f>
        <v>0.1</v>
      </c>
    </row>
    <row r="9" spans="1:11" x14ac:dyDescent="0.2">
      <c r="A9" s="13">
        <v>41348</v>
      </c>
      <c r="B9" s="4">
        <v>1</v>
      </c>
      <c r="C9" s="4">
        <v>1</v>
      </c>
      <c r="D9" s="26">
        <v>1</v>
      </c>
      <c r="I9" s="20">
        <f t="shared" si="0"/>
        <v>2.5</v>
      </c>
      <c r="J9" s="20">
        <f>SUM(D9:D9)*(A9-A8)/30</f>
        <v>0.83333333333333337</v>
      </c>
    </row>
    <row r="10" spans="1:11" x14ac:dyDescent="0.2">
      <c r="A10" s="13">
        <v>41351</v>
      </c>
      <c r="B10" s="4">
        <v>1</v>
      </c>
      <c r="C10" s="4">
        <v>1</v>
      </c>
      <c r="D10" s="26">
        <v>1</v>
      </c>
      <c r="I10" s="20">
        <f t="shared" si="0"/>
        <v>0.3</v>
      </c>
      <c r="J10" s="20">
        <f>SUM(D10:D10)*(A10-A9)/30</f>
        <v>0.1</v>
      </c>
    </row>
    <row r="11" spans="1:11" x14ac:dyDescent="0.2">
      <c r="A11" s="13">
        <v>41376</v>
      </c>
      <c r="B11" s="4">
        <v>1</v>
      </c>
      <c r="C11" s="4">
        <v>1</v>
      </c>
      <c r="D11" s="26">
        <v>1</v>
      </c>
      <c r="I11" s="20">
        <f t="shared" si="0"/>
        <v>2.5</v>
      </c>
      <c r="J11" s="20">
        <f>SUM(D11:D11)*(A11-A10)/30</f>
        <v>0.83333333333333337</v>
      </c>
    </row>
    <row r="12" spans="1:11" x14ac:dyDescent="0.2">
      <c r="A12" s="13">
        <v>41379</v>
      </c>
      <c r="B12" s="4">
        <v>1</v>
      </c>
      <c r="C12" s="4">
        <v>1</v>
      </c>
      <c r="D12" s="4">
        <v>1</v>
      </c>
      <c r="E12" s="26">
        <v>2</v>
      </c>
      <c r="F12" s="4">
        <v>1</v>
      </c>
      <c r="G12" s="26">
        <v>1</v>
      </c>
      <c r="I12" s="20">
        <f t="shared" si="0"/>
        <v>0.7</v>
      </c>
      <c r="J12" s="20">
        <f t="shared" ref="J12:J24" si="1">SUM(E12,G12)*(A12-A11)/30</f>
        <v>0.3</v>
      </c>
      <c r="K12" s="20">
        <f>E12*(A12-A11)</f>
        <v>6</v>
      </c>
    </row>
    <row r="13" spans="1:11" x14ac:dyDescent="0.2">
      <c r="A13" s="13">
        <v>41397</v>
      </c>
      <c r="B13" s="4">
        <v>1</v>
      </c>
      <c r="C13" s="4">
        <v>1</v>
      </c>
      <c r="D13" s="4">
        <v>1</v>
      </c>
      <c r="E13" s="26">
        <v>2</v>
      </c>
      <c r="F13" s="4">
        <v>1</v>
      </c>
      <c r="G13" s="26">
        <v>1</v>
      </c>
      <c r="I13" s="20">
        <f t="shared" si="0"/>
        <v>4.2</v>
      </c>
      <c r="J13" s="20">
        <f t="shared" si="1"/>
        <v>1.8</v>
      </c>
      <c r="K13" s="20">
        <f t="shared" ref="K13:K33" si="2">E13*(A13-A12)</f>
        <v>36</v>
      </c>
    </row>
    <row r="14" spans="1:11" x14ac:dyDescent="0.2">
      <c r="A14" s="13">
        <v>41400</v>
      </c>
      <c r="B14" s="4">
        <v>1</v>
      </c>
      <c r="C14" s="4">
        <v>1</v>
      </c>
      <c r="D14" s="4">
        <v>1</v>
      </c>
      <c r="E14" s="26">
        <v>3</v>
      </c>
      <c r="F14" s="4">
        <v>1</v>
      </c>
      <c r="G14" s="26">
        <v>1</v>
      </c>
      <c r="I14" s="20">
        <f t="shared" si="0"/>
        <v>0.8</v>
      </c>
      <c r="J14" s="20">
        <f t="shared" si="1"/>
        <v>0.4</v>
      </c>
      <c r="K14" s="20">
        <f t="shared" si="2"/>
        <v>9</v>
      </c>
    </row>
    <row r="15" spans="1:11" x14ac:dyDescent="0.2">
      <c r="A15" s="13">
        <v>41404</v>
      </c>
      <c r="B15" s="4">
        <v>1</v>
      </c>
      <c r="C15" s="4">
        <v>1</v>
      </c>
      <c r="D15" s="4">
        <v>1</v>
      </c>
      <c r="E15" s="26">
        <v>3</v>
      </c>
      <c r="F15" s="4">
        <v>1</v>
      </c>
      <c r="G15" s="26">
        <v>1</v>
      </c>
      <c r="I15" s="20">
        <f t="shared" si="0"/>
        <v>1.0666666666666667</v>
      </c>
      <c r="J15" s="20">
        <f t="shared" si="1"/>
        <v>0.53333333333333333</v>
      </c>
      <c r="K15" s="20">
        <f t="shared" si="2"/>
        <v>12</v>
      </c>
    </row>
    <row r="16" spans="1:11" x14ac:dyDescent="0.2">
      <c r="A16" s="13">
        <v>41418</v>
      </c>
      <c r="B16" s="4">
        <v>1</v>
      </c>
      <c r="C16" s="4">
        <v>1</v>
      </c>
      <c r="D16" s="4">
        <v>1</v>
      </c>
      <c r="E16" s="26">
        <v>3</v>
      </c>
      <c r="F16" s="4">
        <v>1</v>
      </c>
      <c r="G16" s="26">
        <v>1</v>
      </c>
      <c r="I16" s="20">
        <f t="shared" si="0"/>
        <v>3.7333333333333334</v>
      </c>
      <c r="J16" s="20">
        <f t="shared" si="1"/>
        <v>1.8666666666666667</v>
      </c>
      <c r="K16" s="20">
        <f t="shared" si="2"/>
        <v>42</v>
      </c>
    </row>
    <row r="17" spans="1:11" x14ac:dyDescent="0.2">
      <c r="A17" s="13">
        <v>41421</v>
      </c>
      <c r="B17" s="4">
        <v>1</v>
      </c>
      <c r="C17" s="4">
        <v>1</v>
      </c>
      <c r="D17" s="4">
        <v>1</v>
      </c>
      <c r="E17" s="26">
        <v>3</v>
      </c>
      <c r="F17" s="4">
        <v>1</v>
      </c>
      <c r="G17" s="26">
        <v>1</v>
      </c>
      <c r="I17" s="20">
        <f t="shared" si="0"/>
        <v>0.8</v>
      </c>
      <c r="J17" s="20">
        <f t="shared" si="1"/>
        <v>0.4</v>
      </c>
      <c r="K17" s="20">
        <f t="shared" si="2"/>
        <v>9</v>
      </c>
    </row>
    <row r="18" spans="1:11" x14ac:dyDescent="0.2">
      <c r="A18" s="13">
        <v>41425</v>
      </c>
      <c r="B18" s="4">
        <v>1</v>
      </c>
      <c r="C18" s="4">
        <v>1</v>
      </c>
      <c r="D18" s="4">
        <v>1</v>
      </c>
      <c r="E18" s="26">
        <v>3</v>
      </c>
      <c r="F18" s="4">
        <v>1</v>
      </c>
      <c r="G18" s="26">
        <v>1</v>
      </c>
      <c r="I18" s="20">
        <f t="shared" si="0"/>
        <v>1.0666666666666667</v>
      </c>
      <c r="J18" s="20">
        <f t="shared" si="1"/>
        <v>0.53333333333333333</v>
      </c>
      <c r="K18" s="20">
        <f t="shared" si="2"/>
        <v>12</v>
      </c>
    </row>
    <row r="19" spans="1:11" x14ac:dyDescent="0.2">
      <c r="A19" s="13">
        <v>41428</v>
      </c>
      <c r="B19" s="4">
        <v>1</v>
      </c>
      <c r="C19" s="4">
        <v>1</v>
      </c>
      <c r="D19" s="4">
        <v>1</v>
      </c>
      <c r="E19" s="26">
        <v>3</v>
      </c>
      <c r="F19" s="4">
        <v>1</v>
      </c>
      <c r="G19" s="26">
        <v>1</v>
      </c>
      <c r="H19" s="4">
        <v>1</v>
      </c>
      <c r="I19" s="20">
        <f t="shared" si="0"/>
        <v>0.9</v>
      </c>
      <c r="J19" s="20">
        <f t="shared" si="1"/>
        <v>0.4</v>
      </c>
      <c r="K19" s="20">
        <f t="shared" si="2"/>
        <v>9</v>
      </c>
    </row>
    <row r="20" spans="1:11" x14ac:dyDescent="0.2">
      <c r="A20" s="13">
        <v>41432</v>
      </c>
      <c r="B20" s="4">
        <v>1</v>
      </c>
      <c r="C20" s="4">
        <v>1</v>
      </c>
      <c r="D20" s="4">
        <v>1</v>
      </c>
      <c r="E20" s="26">
        <v>3</v>
      </c>
      <c r="F20" s="4">
        <v>1</v>
      </c>
      <c r="G20" s="26">
        <v>1</v>
      </c>
      <c r="H20" s="4">
        <v>1</v>
      </c>
      <c r="I20" s="20">
        <f t="shared" si="0"/>
        <v>1.2</v>
      </c>
      <c r="J20" s="20">
        <f t="shared" si="1"/>
        <v>0.53333333333333333</v>
      </c>
      <c r="K20" s="20">
        <f t="shared" si="2"/>
        <v>12</v>
      </c>
    </row>
    <row r="21" spans="1:11" x14ac:dyDescent="0.2">
      <c r="A21" s="13">
        <v>41435</v>
      </c>
      <c r="B21" s="4">
        <v>1</v>
      </c>
      <c r="C21" s="4">
        <v>1</v>
      </c>
      <c r="D21" s="4">
        <v>1</v>
      </c>
      <c r="E21" s="26">
        <v>3</v>
      </c>
      <c r="F21" s="4">
        <v>1</v>
      </c>
      <c r="G21" s="26">
        <v>1</v>
      </c>
      <c r="H21" s="4">
        <v>1</v>
      </c>
      <c r="I21" s="20">
        <f t="shared" si="0"/>
        <v>0.9</v>
      </c>
      <c r="J21" s="20">
        <f t="shared" si="1"/>
        <v>0.4</v>
      </c>
      <c r="K21" s="20">
        <f>E21*(A21-A20)</f>
        <v>9</v>
      </c>
    </row>
    <row r="22" spans="1:11" x14ac:dyDescent="0.2">
      <c r="A22" s="13">
        <v>41446</v>
      </c>
      <c r="B22" s="4">
        <v>1</v>
      </c>
      <c r="C22" s="4">
        <v>1</v>
      </c>
      <c r="D22" s="4">
        <v>1</v>
      </c>
      <c r="E22" s="26">
        <v>3</v>
      </c>
      <c r="F22" s="4">
        <v>1</v>
      </c>
      <c r="G22" s="26">
        <v>1</v>
      </c>
      <c r="H22" s="4">
        <v>1</v>
      </c>
      <c r="I22" s="20">
        <f>SUM(B22:H22)*(A22-A21)/30</f>
        <v>3.3</v>
      </c>
      <c r="J22" s="20">
        <f>SUM(E22,G22)*(A22-A21)/30</f>
        <v>1.4666666666666666</v>
      </c>
      <c r="K22" s="20">
        <f t="shared" si="2"/>
        <v>33</v>
      </c>
    </row>
    <row r="23" spans="1:11" x14ac:dyDescent="0.2">
      <c r="A23" s="13">
        <v>41449</v>
      </c>
      <c r="B23" s="4">
        <v>1</v>
      </c>
      <c r="C23" s="4">
        <v>1</v>
      </c>
      <c r="D23" s="4">
        <v>1</v>
      </c>
      <c r="E23" s="26">
        <v>2</v>
      </c>
      <c r="F23" s="4">
        <v>1</v>
      </c>
      <c r="G23" s="26">
        <v>1</v>
      </c>
      <c r="H23" s="4">
        <v>1</v>
      </c>
      <c r="I23" s="20">
        <f t="shared" si="0"/>
        <v>0.8</v>
      </c>
      <c r="J23" s="20">
        <f t="shared" si="1"/>
        <v>0.3</v>
      </c>
      <c r="K23" s="20">
        <f t="shared" si="2"/>
        <v>6</v>
      </c>
    </row>
    <row r="24" spans="1:11" x14ac:dyDescent="0.2">
      <c r="A24" s="13">
        <v>41467</v>
      </c>
      <c r="B24" s="4">
        <v>1</v>
      </c>
      <c r="C24" s="4">
        <v>1</v>
      </c>
      <c r="D24" s="4">
        <v>1</v>
      </c>
      <c r="E24" s="26">
        <v>2</v>
      </c>
      <c r="F24" s="4">
        <v>1</v>
      </c>
      <c r="G24" s="26">
        <v>1</v>
      </c>
      <c r="H24" s="4">
        <v>1</v>
      </c>
      <c r="I24" s="20">
        <f t="shared" si="0"/>
        <v>4.8</v>
      </c>
      <c r="J24" s="20">
        <f t="shared" si="1"/>
        <v>1.8</v>
      </c>
      <c r="K24" s="20">
        <f t="shared" si="2"/>
        <v>36</v>
      </c>
    </row>
    <row r="25" spans="1:11" x14ac:dyDescent="0.2">
      <c r="A25" s="13">
        <v>41474</v>
      </c>
      <c r="B25" s="4">
        <v>1</v>
      </c>
      <c r="C25" s="4">
        <v>1</v>
      </c>
      <c r="D25" s="4">
        <v>1</v>
      </c>
      <c r="E25" s="26">
        <v>2</v>
      </c>
      <c r="F25" s="4">
        <v>1</v>
      </c>
      <c r="H25" s="4">
        <v>1</v>
      </c>
      <c r="I25" s="20">
        <f t="shared" si="0"/>
        <v>1.6333333333333333</v>
      </c>
      <c r="J25" s="20">
        <f t="shared" ref="J25:J33" si="3">SUM(E25)*(A25-A24)/30</f>
        <v>0.46666666666666667</v>
      </c>
      <c r="K25" s="20">
        <f t="shared" si="2"/>
        <v>14</v>
      </c>
    </row>
    <row r="26" spans="1:11" x14ac:dyDescent="0.2">
      <c r="A26" s="13">
        <v>41481</v>
      </c>
      <c r="B26" s="4">
        <v>1</v>
      </c>
      <c r="C26" s="4">
        <v>1</v>
      </c>
      <c r="D26" s="4">
        <v>1</v>
      </c>
      <c r="E26" s="26">
        <v>2</v>
      </c>
      <c r="F26" s="4">
        <v>1</v>
      </c>
      <c r="H26" s="4">
        <v>1</v>
      </c>
      <c r="I26" s="20">
        <f t="shared" si="0"/>
        <v>1.6333333333333333</v>
      </c>
      <c r="J26" s="20">
        <f t="shared" si="3"/>
        <v>0.46666666666666667</v>
      </c>
      <c r="K26" s="20">
        <f t="shared" si="2"/>
        <v>14</v>
      </c>
    </row>
    <row r="27" spans="1:11" x14ac:dyDescent="0.2">
      <c r="A27" s="13">
        <v>41484</v>
      </c>
      <c r="B27" s="4">
        <v>1</v>
      </c>
      <c r="C27" s="4">
        <v>1</v>
      </c>
      <c r="D27" s="4">
        <v>1</v>
      </c>
      <c r="E27" s="26">
        <v>2</v>
      </c>
      <c r="F27" s="4">
        <v>1</v>
      </c>
      <c r="H27" s="4">
        <v>1</v>
      </c>
      <c r="I27" s="20">
        <f t="shared" si="0"/>
        <v>0.7</v>
      </c>
      <c r="J27" s="20">
        <f t="shared" si="3"/>
        <v>0.2</v>
      </c>
      <c r="K27" s="20">
        <f t="shared" si="2"/>
        <v>6</v>
      </c>
    </row>
    <row r="28" spans="1:11" x14ac:dyDescent="0.2">
      <c r="A28" s="13">
        <v>41509</v>
      </c>
      <c r="B28" s="4">
        <v>1</v>
      </c>
      <c r="C28" s="4">
        <v>1</v>
      </c>
      <c r="D28" s="4">
        <v>1</v>
      </c>
      <c r="E28" s="26">
        <v>2</v>
      </c>
      <c r="F28" s="4">
        <v>1</v>
      </c>
      <c r="H28" s="4">
        <v>1</v>
      </c>
      <c r="I28" s="20">
        <f t="shared" si="0"/>
        <v>5.833333333333333</v>
      </c>
      <c r="J28" s="20">
        <f t="shared" si="3"/>
        <v>1.6666666666666667</v>
      </c>
      <c r="K28" s="20">
        <f t="shared" si="2"/>
        <v>50</v>
      </c>
    </row>
    <row r="29" spans="1:11" x14ac:dyDescent="0.2">
      <c r="A29" s="13">
        <v>41512</v>
      </c>
      <c r="B29" s="4">
        <v>1</v>
      </c>
      <c r="C29" s="4">
        <v>1</v>
      </c>
      <c r="D29" s="4">
        <v>1</v>
      </c>
      <c r="E29" s="26">
        <v>2</v>
      </c>
      <c r="F29" s="4">
        <v>1</v>
      </c>
      <c r="H29" s="4">
        <v>1</v>
      </c>
      <c r="I29" s="20">
        <f t="shared" si="0"/>
        <v>0.7</v>
      </c>
      <c r="J29" s="20">
        <f t="shared" si="3"/>
        <v>0.2</v>
      </c>
      <c r="K29" s="20">
        <f t="shared" si="2"/>
        <v>6</v>
      </c>
    </row>
    <row r="30" spans="1:11" x14ac:dyDescent="0.2">
      <c r="A30" s="13">
        <v>41516</v>
      </c>
      <c r="B30" s="4">
        <v>1</v>
      </c>
      <c r="C30" s="4">
        <v>1</v>
      </c>
      <c r="D30" s="4">
        <v>1</v>
      </c>
      <c r="E30" s="26">
        <v>2</v>
      </c>
      <c r="F30" s="4">
        <v>1</v>
      </c>
      <c r="H30" s="4">
        <v>1</v>
      </c>
      <c r="I30" s="20">
        <f t="shared" si="0"/>
        <v>0.93333333333333335</v>
      </c>
      <c r="J30" s="20">
        <f t="shared" si="3"/>
        <v>0.26666666666666666</v>
      </c>
      <c r="K30" s="20">
        <f t="shared" si="2"/>
        <v>8</v>
      </c>
    </row>
    <row r="31" spans="1:11" x14ac:dyDescent="0.2">
      <c r="A31" s="13">
        <v>41519</v>
      </c>
      <c r="B31" s="4">
        <v>1</v>
      </c>
      <c r="C31" s="4">
        <v>1</v>
      </c>
      <c r="D31" s="4">
        <v>1</v>
      </c>
      <c r="E31" s="26">
        <v>2</v>
      </c>
      <c r="F31" s="4">
        <v>1</v>
      </c>
      <c r="H31" s="4">
        <v>1</v>
      </c>
      <c r="I31" s="20">
        <f t="shared" si="0"/>
        <v>0.7</v>
      </c>
      <c r="J31" s="20">
        <f t="shared" si="3"/>
        <v>0.2</v>
      </c>
      <c r="K31" s="20">
        <f t="shared" si="2"/>
        <v>6</v>
      </c>
    </row>
    <row r="32" spans="1:11" x14ac:dyDescent="0.2">
      <c r="A32" s="13">
        <v>41551</v>
      </c>
      <c r="B32" s="4">
        <v>1</v>
      </c>
      <c r="C32" s="4">
        <v>1</v>
      </c>
      <c r="D32" s="4">
        <v>1</v>
      </c>
      <c r="E32" s="26">
        <v>2</v>
      </c>
      <c r="F32" s="4">
        <v>1</v>
      </c>
      <c r="H32" s="4">
        <v>1</v>
      </c>
      <c r="I32" s="20">
        <f t="shared" si="0"/>
        <v>7.4666666666666668</v>
      </c>
      <c r="J32" s="20">
        <f t="shared" si="3"/>
        <v>2.1333333333333333</v>
      </c>
      <c r="K32" s="20">
        <f>E32*(A32-A31)</f>
        <v>64</v>
      </c>
    </row>
    <row r="33" spans="1:15" x14ac:dyDescent="0.2">
      <c r="A33" s="13">
        <v>41558</v>
      </c>
      <c r="B33" s="4">
        <v>1</v>
      </c>
      <c r="C33" s="4">
        <v>1</v>
      </c>
      <c r="D33" s="4">
        <v>1</v>
      </c>
      <c r="E33" s="26">
        <v>1</v>
      </c>
      <c r="F33" s="4">
        <v>1</v>
      </c>
      <c r="H33" s="4">
        <v>1</v>
      </c>
      <c r="I33" s="20">
        <f t="shared" si="0"/>
        <v>1.4</v>
      </c>
      <c r="J33" s="20">
        <f t="shared" si="3"/>
        <v>0.23333333333333334</v>
      </c>
      <c r="K33" s="20">
        <f t="shared" si="2"/>
        <v>7</v>
      </c>
    </row>
    <row r="34" spans="1:15" x14ac:dyDescent="0.2">
      <c r="A34" s="13">
        <v>41561</v>
      </c>
      <c r="B34" s="4">
        <v>1</v>
      </c>
      <c r="C34" s="4">
        <v>1</v>
      </c>
      <c r="D34" s="4">
        <v>1</v>
      </c>
      <c r="F34" s="4">
        <v>1</v>
      </c>
      <c r="H34" s="26">
        <v>2</v>
      </c>
      <c r="I34" s="20">
        <f t="shared" si="0"/>
        <v>0.6</v>
      </c>
      <c r="J34" s="20">
        <f>SUM(H34)*(A34-A33)/30</f>
        <v>0.2</v>
      </c>
      <c r="K34" s="20"/>
    </row>
    <row r="35" spans="1:15" x14ac:dyDescent="0.2">
      <c r="A35" s="13">
        <v>41600</v>
      </c>
      <c r="B35" s="4">
        <v>1</v>
      </c>
      <c r="C35" s="4">
        <v>1</v>
      </c>
      <c r="D35" s="4">
        <v>1</v>
      </c>
      <c r="F35" s="4">
        <v>1</v>
      </c>
      <c r="H35" s="26">
        <v>2</v>
      </c>
      <c r="I35" s="20">
        <f t="shared" si="0"/>
        <v>7.8</v>
      </c>
      <c r="J35" s="20">
        <f>SUM(H35)*(A35-A34)/30</f>
        <v>2.6</v>
      </c>
      <c r="K35" s="20"/>
    </row>
    <row r="36" spans="1:15" x14ac:dyDescent="0.2">
      <c r="A36" s="13"/>
      <c r="I36" s="20"/>
    </row>
    <row r="37" spans="1:15" x14ac:dyDescent="0.2">
      <c r="A37" s="13"/>
      <c r="I37" s="20"/>
      <c r="M37" s="4" t="s">
        <v>53</v>
      </c>
      <c r="N37" s="20">
        <f>SUM(K12:K33)/(A33-A12)</f>
        <v>2.2681564245810057</v>
      </c>
    </row>
    <row r="38" spans="1:15" x14ac:dyDescent="0.2">
      <c r="K38" s="20"/>
      <c r="M38" s="4" t="s">
        <v>54</v>
      </c>
      <c r="N38" s="20">
        <f>30*I40/(A35-A6)</f>
        <v>6.1476510067114098</v>
      </c>
      <c r="O38" s="9">
        <f>N38/9</f>
        <v>0.68307233407904555</v>
      </c>
    </row>
    <row r="40" spans="1:15" x14ac:dyDescent="0.2">
      <c r="H40" s="4" t="s">
        <v>46</v>
      </c>
      <c r="I40" s="20">
        <f>SUM(I6:I35)</f>
        <v>61.066666666666677</v>
      </c>
      <c r="J40" s="20">
        <f>SUM(J6:J35)</f>
        <v>21.833333333333336</v>
      </c>
      <c r="K40" s="20"/>
    </row>
    <row r="41" spans="1:15" x14ac:dyDescent="0.2">
      <c r="E41" s="20"/>
    </row>
    <row r="43" spans="1:15" x14ac:dyDescent="0.2">
      <c r="L43" s="20"/>
    </row>
    <row r="66" spans="12:12" x14ac:dyDescent="0.2">
      <c r="L66" s="13"/>
    </row>
    <row r="67" spans="12:12" x14ac:dyDescent="0.2">
      <c r="L67" s="13"/>
    </row>
    <row r="68" spans="12:12" x14ac:dyDescent="0.2">
      <c r="L68" s="13"/>
    </row>
    <row r="69" spans="12:12" x14ac:dyDescent="0.2">
      <c r="L69" s="13"/>
    </row>
    <row r="70" spans="12:12" x14ac:dyDescent="0.2">
      <c r="L70" s="13"/>
    </row>
    <row r="71" spans="12:12" x14ac:dyDescent="0.2">
      <c r="L71" s="13"/>
    </row>
    <row r="72" spans="12:12" x14ac:dyDescent="0.2">
      <c r="L72" s="13"/>
    </row>
    <row r="73" spans="12:12" x14ac:dyDescent="0.2">
      <c r="L73" s="13"/>
    </row>
    <row r="74" spans="12:12" x14ac:dyDescent="0.2">
      <c r="L74" s="13"/>
    </row>
    <row r="75" spans="12:12" x14ac:dyDescent="0.2">
      <c r="L75" s="13"/>
    </row>
    <row r="76" spans="12:12" x14ac:dyDescent="0.2">
      <c r="L76" s="13"/>
    </row>
    <row r="77" spans="12:12" x14ac:dyDescent="0.2">
      <c r="L77" s="13"/>
    </row>
    <row r="78" spans="12:12" x14ac:dyDescent="0.2">
      <c r="L78" s="13"/>
    </row>
    <row r="79" spans="12:12" x14ac:dyDescent="0.2">
      <c r="L79" s="13"/>
    </row>
    <row r="80" spans="12:12" x14ac:dyDescent="0.2">
      <c r="L80" s="13"/>
    </row>
    <row r="81" spans="12:12" x14ac:dyDescent="0.2">
      <c r="L81" s="13"/>
    </row>
    <row r="82" spans="12:12" x14ac:dyDescent="0.2">
      <c r="L82" s="13"/>
    </row>
    <row r="83" spans="12:12" x14ac:dyDescent="0.2">
      <c r="L83" s="13"/>
    </row>
    <row r="84" spans="12:12" x14ac:dyDescent="0.2">
      <c r="L84" s="13"/>
    </row>
    <row r="85" spans="12:12" x14ac:dyDescent="0.2">
      <c r="L85" s="13"/>
    </row>
    <row r="86" spans="12:12" x14ac:dyDescent="0.2">
      <c r="L86" s="13"/>
    </row>
    <row r="87" spans="12:12" x14ac:dyDescent="0.2">
      <c r="L87" s="13"/>
    </row>
    <row r="88" spans="12:12" x14ac:dyDescent="0.2">
      <c r="L88" s="13"/>
    </row>
    <row r="89" spans="12:12" x14ac:dyDescent="0.2">
      <c r="L89" s="13"/>
    </row>
    <row r="90" spans="12:12" x14ac:dyDescent="0.2">
      <c r="L90" s="13"/>
    </row>
    <row r="91" spans="12:12" x14ac:dyDescent="0.2">
      <c r="L91" s="13"/>
    </row>
    <row r="92" spans="12:12" x14ac:dyDescent="0.2">
      <c r="L92" s="13"/>
    </row>
    <row r="93" spans="12:12" x14ac:dyDescent="0.2">
      <c r="L93" s="13"/>
    </row>
    <row r="94" spans="12:12" x14ac:dyDescent="0.2">
      <c r="L94" s="13"/>
    </row>
    <row r="95" spans="12:12" x14ac:dyDescent="0.2">
      <c r="L95" s="13"/>
    </row>
    <row r="96" spans="12:12" x14ac:dyDescent="0.2">
      <c r="L96" s="13"/>
    </row>
    <row r="97" spans="12:12" x14ac:dyDescent="0.2">
      <c r="L97" s="13"/>
    </row>
    <row r="98" spans="12:12" x14ac:dyDescent="0.2">
      <c r="L98" s="1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C17" sqref="C17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2"/>
    </row>
    <row r="2" spans="2:6" x14ac:dyDescent="0.2">
      <c r="B2" s="1"/>
      <c r="C2" s="22"/>
    </row>
    <row r="3" spans="2:6" x14ac:dyDescent="0.2">
      <c r="B3" s="1"/>
      <c r="C3" s="23" t="s">
        <v>50</v>
      </c>
      <c r="D3" s="1"/>
    </row>
    <row r="4" spans="2:6" x14ac:dyDescent="0.2">
      <c r="B4" s="1" t="s">
        <v>48</v>
      </c>
      <c r="C4" s="22">
        <f>Staffing!I40</f>
        <v>61.066666666666677</v>
      </c>
      <c r="D4" s="22"/>
    </row>
    <row r="5" spans="2:6" x14ac:dyDescent="0.2">
      <c r="B5" s="1" t="s">
        <v>49</v>
      </c>
      <c r="C5" s="22">
        <f>('Project Plan'!E28-'Project Plan'!E5)/30</f>
        <v>9.9333333333333336</v>
      </c>
      <c r="D5" s="22"/>
    </row>
    <row r="6" spans="2:6" x14ac:dyDescent="0.2">
      <c r="B6" s="1" t="s">
        <v>51</v>
      </c>
      <c r="C6" s="22">
        <f>Staffing!$I$40*30/(Staffing!$A$35-Staffing!A6)</f>
        <v>6.1476510067114098</v>
      </c>
      <c r="D6" s="22"/>
      <c r="E6" s="24"/>
      <c r="F6" s="24"/>
    </row>
    <row r="7" spans="2:6" x14ac:dyDescent="0.2">
      <c r="B7" s="1" t="s">
        <v>59</v>
      </c>
      <c r="C7" s="2">
        <f>'Project Plan'!C31/(30*C4)</f>
        <v>0.22925764192139736</v>
      </c>
      <c r="D7" s="2"/>
    </row>
    <row r="8" spans="2:6" x14ac:dyDescent="0.2">
      <c r="B8" s="1" t="s">
        <v>60</v>
      </c>
      <c r="C8" s="9">
        <f>('Project Plan'!E8-'Project Plan'!E5)/('Project Plan'!E28-'Project Plan'!E5)</f>
        <v>0.24832214765100671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3:Q98"/>
  <sheetViews>
    <sheetView zoomScaleNormal="100" workbookViewId="0">
      <selection activeCell="A25" sqref="A25"/>
    </sheetView>
  </sheetViews>
  <sheetFormatPr defaultRowHeight="12.75" x14ac:dyDescent="0.2"/>
  <cols>
    <col min="1" max="1" width="10.42578125" style="4" customWidth="1"/>
    <col min="2" max="4" width="9.140625" style="4"/>
    <col min="5" max="5" width="11.28515625" style="4" customWidth="1"/>
    <col min="6" max="6" width="9.140625" style="4"/>
    <col min="7" max="7" width="14" style="4" customWidth="1"/>
    <col min="8" max="8" width="13.7109375" style="4" customWidth="1"/>
    <col min="9" max="10" width="9.140625" style="4"/>
    <col min="11" max="11" width="7.28515625" style="4" customWidth="1"/>
    <col min="12" max="14" width="9.140625" style="4"/>
    <col min="15" max="15" width="12.7109375" style="4" bestFit="1" customWidth="1"/>
    <col min="16" max="16384" width="9.140625" style="4"/>
  </cols>
  <sheetData>
    <row r="3" spans="1:14" x14ac:dyDescent="0.2">
      <c r="A3" s="14"/>
      <c r="B3" s="14"/>
      <c r="C3" s="14"/>
      <c r="D3" s="14"/>
      <c r="E3" s="14"/>
      <c r="F3" s="14"/>
      <c r="G3" s="14"/>
      <c r="H3" s="14"/>
    </row>
    <row r="4" spans="1:14" ht="38.25" x14ac:dyDescent="0.2">
      <c r="A4" s="14" t="s">
        <v>4</v>
      </c>
      <c r="B4" s="15" t="s">
        <v>36</v>
      </c>
      <c r="C4" s="15" t="s">
        <v>33</v>
      </c>
      <c r="D4" s="15" t="s">
        <v>31</v>
      </c>
      <c r="E4" s="15" t="s">
        <v>35</v>
      </c>
      <c r="F4" s="15" t="s">
        <v>37</v>
      </c>
      <c r="G4" s="15" t="s">
        <v>38</v>
      </c>
      <c r="H4" s="15" t="s">
        <v>34</v>
      </c>
      <c r="I4" s="15" t="s">
        <v>45</v>
      </c>
      <c r="J4" s="15" t="s">
        <v>52</v>
      </c>
      <c r="K4" s="15" t="s">
        <v>55</v>
      </c>
      <c r="L4" s="15" t="s">
        <v>56</v>
      </c>
      <c r="M4" s="15" t="s">
        <v>57</v>
      </c>
      <c r="N4" s="15" t="s">
        <v>58</v>
      </c>
    </row>
    <row r="5" spans="1:14" ht="14.25" customHeight="1" x14ac:dyDescent="0.2">
      <c r="A5" s="13" t="s">
        <v>13</v>
      </c>
      <c r="I5" s="20"/>
    </row>
    <row r="6" spans="1:14" x14ac:dyDescent="0.2">
      <c r="A6" s="13">
        <v>41302</v>
      </c>
      <c r="B6" s="4">
        <f>Staffing!B6</f>
        <v>1</v>
      </c>
      <c r="C6" s="4">
        <f>Staffing!C6</f>
        <v>1</v>
      </c>
      <c r="D6" s="26">
        <f>Staffing!D6</f>
        <v>1</v>
      </c>
      <c r="E6" s="4">
        <f>Staffing!E6</f>
        <v>0</v>
      </c>
      <c r="F6" s="4">
        <f>Staffing!F6</f>
        <v>0</v>
      </c>
      <c r="G6" s="4">
        <f>Staffing!G6</f>
        <v>0</v>
      </c>
      <c r="H6" s="4">
        <f>Staffing!H6</f>
        <v>0</v>
      </c>
      <c r="I6" s="20">
        <v>0</v>
      </c>
      <c r="J6" s="4">
        <v>0</v>
      </c>
      <c r="K6" s="9">
        <v>0</v>
      </c>
      <c r="L6" s="9">
        <v>0</v>
      </c>
      <c r="M6" s="4">
        <v>0</v>
      </c>
      <c r="N6" s="4">
        <v>0</v>
      </c>
    </row>
    <row r="7" spans="1:14" x14ac:dyDescent="0.2">
      <c r="A7" s="13">
        <v>41320</v>
      </c>
      <c r="B7" s="4">
        <f>Staffing!B7</f>
        <v>1</v>
      </c>
      <c r="C7" s="4">
        <f>Staffing!C7</f>
        <v>1</v>
      </c>
      <c r="D7" s="26">
        <f>Staffing!D7</f>
        <v>1</v>
      </c>
      <c r="E7" s="4">
        <f>Staffing!E7</f>
        <v>0</v>
      </c>
      <c r="F7" s="4">
        <f>Staffing!F7</f>
        <v>0</v>
      </c>
      <c r="G7" s="4">
        <f>Staffing!G7</f>
        <v>0</v>
      </c>
      <c r="H7" s="4">
        <f>Staffing!H7</f>
        <v>0</v>
      </c>
      <c r="I7" s="20">
        <f t="shared" ref="I7:I35" si="0">SUM(B7:H7)*(A7-A6)/30</f>
        <v>1.8</v>
      </c>
      <c r="J7" s="20">
        <f>SUM(D7:D7)*(A7-A6)/30</f>
        <v>0.6</v>
      </c>
      <c r="K7" s="9">
        <f>SUM($I$6:I7)/$I$40</f>
        <v>2.9475982532751088E-2</v>
      </c>
      <c r="L7" s="9">
        <f>SUM($J$6:J7)/$J$40</f>
        <v>2.7480916030534347E-2</v>
      </c>
      <c r="M7" s="20">
        <f>SUM($I$6:I7)</f>
        <v>1.8</v>
      </c>
      <c r="N7" s="20">
        <f>SUM($J$6:J7)</f>
        <v>0.6</v>
      </c>
    </row>
    <row r="8" spans="1:14" x14ac:dyDescent="0.2">
      <c r="A8" s="13">
        <v>41323</v>
      </c>
      <c r="B8" s="4">
        <f>Staffing!B8</f>
        <v>1</v>
      </c>
      <c r="C8" s="4">
        <f>Staffing!C8</f>
        <v>1</v>
      </c>
      <c r="D8" s="26">
        <f>Staffing!D8</f>
        <v>1</v>
      </c>
      <c r="E8" s="4">
        <f>Staffing!E8</f>
        <v>0</v>
      </c>
      <c r="F8" s="4">
        <f>Staffing!F8</f>
        <v>0</v>
      </c>
      <c r="G8" s="4">
        <f>Staffing!G8</f>
        <v>0</v>
      </c>
      <c r="H8" s="4">
        <f>Staffing!H8</f>
        <v>0</v>
      </c>
      <c r="I8" s="20">
        <f t="shared" si="0"/>
        <v>0.3</v>
      </c>
      <c r="J8" s="20">
        <f>SUM(D8:D8)*(A8-A7)/30</f>
        <v>0.1</v>
      </c>
      <c r="K8" s="9">
        <f>SUM($I$6:I8)/$I$40</f>
        <v>3.4388646288209604E-2</v>
      </c>
      <c r="L8" s="9">
        <f>SUM($J$6:J8)/$J$40</f>
        <v>3.2061068702290071E-2</v>
      </c>
      <c r="M8" s="20">
        <f>SUM($I$6:I8)</f>
        <v>2.1</v>
      </c>
      <c r="N8" s="20">
        <f>SUM($J$6:J8)</f>
        <v>0.7</v>
      </c>
    </row>
    <row r="9" spans="1:14" x14ac:dyDescent="0.2">
      <c r="A9" s="13">
        <v>41348</v>
      </c>
      <c r="B9" s="4">
        <f>Staffing!B9</f>
        <v>1</v>
      </c>
      <c r="C9" s="4">
        <f>Staffing!C9</f>
        <v>1</v>
      </c>
      <c r="D9" s="26">
        <f>Staffing!D9</f>
        <v>1</v>
      </c>
      <c r="E9" s="4">
        <f>Staffing!E9</f>
        <v>0</v>
      </c>
      <c r="F9" s="4">
        <f>Staffing!F9</f>
        <v>0</v>
      </c>
      <c r="G9" s="4">
        <f>Staffing!G9</f>
        <v>0</v>
      </c>
      <c r="H9" s="4">
        <f>Staffing!H9</f>
        <v>0</v>
      </c>
      <c r="I9" s="20">
        <f t="shared" si="0"/>
        <v>2.5</v>
      </c>
      <c r="J9" s="20">
        <f>SUM(D9:D9)*(A9-A8)/30</f>
        <v>0.83333333333333337</v>
      </c>
      <c r="K9" s="9">
        <f>SUM($I$6:I9)/$I$40</f>
        <v>7.5327510917030549E-2</v>
      </c>
      <c r="L9" s="9">
        <f>SUM($J$6:J9)/$J$40</f>
        <v>7.0229007633587776E-2</v>
      </c>
      <c r="M9" s="20">
        <f>SUM($I$6:I9)</f>
        <v>4.5999999999999996</v>
      </c>
      <c r="N9" s="20">
        <f>SUM($J$6:J9)</f>
        <v>1.5333333333333332</v>
      </c>
    </row>
    <row r="10" spans="1:14" x14ac:dyDescent="0.2">
      <c r="A10" s="13">
        <v>41351</v>
      </c>
      <c r="B10" s="4">
        <f>Staffing!B10</f>
        <v>1</v>
      </c>
      <c r="C10" s="4">
        <f>Staffing!C10</f>
        <v>1</v>
      </c>
      <c r="D10" s="26">
        <f>Staffing!D10</f>
        <v>1</v>
      </c>
      <c r="E10" s="4">
        <f>Staffing!E10</f>
        <v>0</v>
      </c>
      <c r="F10" s="4">
        <f>Staffing!F10</f>
        <v>0</v>
      </c>
      <c r="G10" s="4">
        <f>Staffing!G10</f>
        <v>0</v>
      </c>
      <c r="H10" s="4">
        <f>Staffing!H10</f>
        <v>0</v>
      </c>
      <c r="I10" s="20">
        <f t="shared" si="0"/>
        <v>0.3</v>
      </c>
      <c r="J10" s="20">
        <f>SUM(D10:D10)*(A10-A9)/30</f>
        <v>0.1</v>
      </c>
      <c r="K10" s="9">
        <f>SUM($I$6:I10)/$I$40</f>
        <v>8.0240174672489062E-2</v>
      </c>
      <c r="L10" s="9">
        <f>SUM($J$6:J10)/$J$40</f>
        <v>7.48091603053435E-2</v>
      </c>
      <c r="M10" s="20">
        <f>SUM($I$6:I10)</f>
        <v>4.8999999999999995</v>
      </c>
      <c r="N10" s="20">
        <f>SUM($J$6:J10)</f>
        <v>1.6333333333333333</v>
      </c>
    </row>
    <row r="11" spans="1:14" x14ac:dyDescent="0.2">
      <c r="A11" s="13">
        <v>41376</v>
      </c>
      <c r="B11" s="4">
        <f>Staffing!B11</f>
        <v>1</v>
      </c>
      <c r="C11" s="4">
        <f>Staffing!C11</f>
        <v>1</v>
      </c>
      <c r="D11" s="26">
        <f>Staffing!D11</f>
        <v>1</v>
      </c>
      <c r="E11" s="4">
        <f>Staffing!E11</f>
        <v>0</v>
      </c>
      <c r="F11" s="4">
        <f>Staffing!F11</f>
        <v>0</v>
      </c>
      <c r="G11" s="4">
        <f>Staffing!G11</f>
        <v>0</v>
      </c>
      <c r="H11" s="4">
        <f>Staffing!H11</f>
        <v>0</v>
      </c>
      <c r="I11" s="20">
        <f t="shared" si="0"/>
        <v>2.5</v>
      </c>
      <c r="J11" s="20">
        <f>SUM(D11:D11)*(A11-A10)/30</f>
        <v>0.83333333333333337</v>
      </c>
      <c r="K11" s="9">
        <f>SUM($I$6:I11)/$I$40</f>
        <v>0.12117903930131002</v>
      </c>
      <c r="L11" s="9">
        <f>SUM($J$6:J11)/$J$40</f>
        <v>0.11297709923664122</v>
      </c>
      <c r="M11" s="20">
        <f>SUM($I$6:I11)</f>
        <v>7.3999999999999995</v>
      </c>
      <c r="N11" s="20">
        <f>SUM($J$6:J11)</f>
        <v>2.4666666666666668</v>
      </c>
    </row>
    <row r="12" spans="1:14" x14ac:dyDescent="0.2">
      <c r="A12" s="13">
        <v>41379</v>
      </c>
      <c r="B12" s="4">
        <f>Staffing!B12</f>
        <v>1</v>
      </c>
      <c r="C12" s="4">
        <f>Staffing!C12</f>
        <v>1</v>
      </c>
      <c r="D12" s="4">
        <f>Staffing!D12</f>
        <v>1</v>
      </c>
      <c r="E12" s="26">
        <f>Staffing!E12</f>
        <v>2</v>
      </c>
      <c r="F12" s="4">
        <f>Staffing!F12</f>
        <v>1</v>
      </c>
      <c r="G12" s="26">
        <f>Staffing!G12</f>
        <v>1</v>
      </c>
      <c r="H12" s="4">
        <f>Staffing!H12</f>
        <v>0</v>
      </c>
      <c r="I12" s="20">
        <f t="shared" si="0"/>
        <v>0.7</v>
      </c>
      <c r="J12" s="20">
        <f t="shared" ref="J12:J24" si="1">SUM(E12,G12)*(A12-A11)/30</f>
        <v>0.3</v>
      </c>
      <c r="K12" s="9">
        <f>SUM($I$6:I12)/$I$40</f>
        <v>0.13264192139737987</v>
      </c>
      <c r="L12" s="9">
        <f>SUM($J$6:J12)/$J$40</f>
        <v>0.12671755725190839</v>
      </c>
      <c r="M12" s="20">
        <f>SUM($I$6:I12)</f>
        <v>8.1</v>
      </c>
      <c r="N12" s="20">
        <f>SUM($J$6:J12)</f>
        <v>2.7666666666666666</v>
      </c>
    </row>
    <row r="13" spans="1:14" x14ac:dyDescent="0.2">
      <c r="A13" s="13">
        <v>41397</v>
      </c>
      <c r="B13" s="4">
        <f>Staffing!B13</f>
        <v>1</v>
      </c>
      <c r="C13" s="4">
        <f>Staffing!C13</f>
        <v>1</v>
      </c>
      <c r="D13" s="4">
        <f>Staffing!D13</f>
        <v>1</v>
      </c>
      <c r="E13" s="26">
        <f>Staffing!E13</f>
        <v>2</v>
      </c>
      <c r="F13" s="4">
        <f>Staffing!F13</f>
        <v>1</v>
      </c>
      <c r="G13" s="26">
        <f>Staffing!G13</f>
        <v>1</v>
      </c>
      <c r="H13" s="4">
        <f>Staffing!H13</f>
        <v>0</v>
      </c>
      <c r="I13" s="20">
        <f t="shared" si="0"/>
        <v>4.2</v>
      </c>
      <c r="J13" s="20">
        <f t="shared" si="1"/>
        <v>1.8</v>
      </c>
      <c r="K13" s="9">
        <f>SUM($I$6:I13)/$I$40</f>
        <v>0.20141921397379911</v>
      </c>
      <c r="L13" s="9">
        <f>SUM($J$6:J13)/$J$40</f>
        <v>0.2091603053435114</v>
      </c>
      <c r="M13" s="20">
        <f>SUM($I$6:I13)</f>
        <v>12.3</v>
      </c>
      <c r="N13" s="20">
        <f>SUM($J$6:J13)</f>
        <v>4.5666666666666664</v>
      </c>
    </row>
    <row r="14" spans="1:14" x14ac:dyDescent="0.2">
      <c r="A14" s="13">
        <v>41400</v>
      </c>
      <c r="B14" s="4">
        <f>Staffing!B14</f>
        <v>1</v>
      </c>
      <c r="C14" s="4">
        <f>Staffing!C14</f>
        <v>1</v>
      </c>
      <c r="D14" s="4">
        <f>Staffing!D14</f>
        <v>1</v>
      </c>
      <c r="E14" s="26">
        <f>Staffing!E14</f>
        <v>3</v>
      </c>
      <c r="F14" s="4">
        <f>Staffing!F14</f>
        <v>1</v>
      </c>
      <c r="G14" s="26">
        <f>Staffing!G14</f>
        <v>1</v>
      </c>
      <c r="H14" s="4">
        <f>Staffing!H14</f>
        <v>0</v>
      </c>
      <c r="I14" s="20">
        <f t="shared" si="0"/>
        <v>0.8</v>
      </c>
      <c r="J14" s="20">
        <f t="shared" si="1"/>
        <v>0.4</v>
      </c>
      <c r="K14" s="9">
        <f>SUM($I$6:I14)/$I$40</f>
        <v>0.21451965065502182</v>
      </c>
      <c r="L14" s="9">
        <f>SUM($J$6:J14)/$J$40</f>
        <v>0.22748091603053433</v>
      </c>
      <c r="M14" s="20">
        <f>SUM($I$6:I14)</f>
        <v>13.100000000000001</v>
      </c>
      <c r="N14" s="20">
        <f>SUM($J$6:J14)</f>
        <v>4.9666666666666668</v>
      </c>
    </row>
    <row r="15" spans="1:14" x14ac:dyDescent="0.2">
      <c r="A15" s="13">
        <v>41404</v>
      </c>
      <c r="B15" s="4">
        <f>Staffing!B15</f>
        <v>1</v>
      </c>
      <c r="C15" s="4">
        <f>Staffing!C15</f>
        <v>1</v>
      </c>
      <c r="D15" s="4">
        <f>Staffing!D15</f>
        <v>1</v>
      </c>
      <c r="E15" s="26">
        <f>Staffing!E15</f>
        <v>3</v>
      </c>
      <c r="F15" s="4">
        <f>Staffing!F15</f>
        <v>1</v>
      </c>
      <c r="G15" s="26">
        <f>Staffing!G15</f>
        <v>1</v>
      </c>
      <c r="H15" s="4">
        <f>Staffing!H15</f>
        <v>0</v>
      </c>
      <c r="I15" s="20">
        <f t="shared" si="0"/>
        <v>1.0666666666666667</v>
      </c>
      <c r="J15" s="20">
        <f t="shared" si="1"/>
        <v>0.53333333333333333</v>
      </c>
      <c r="K15" s="9">
        <f>SUM($I$6:I15)/$I$40</f>
        <v>0.23198689956331875</v>
      </c>
      <c r="L15" s="9">
        <f>SUM($J$6:J15)/$J$40</f>
        <v>0.25190839694656486</v>
      </c>
      <c r="M15" s="20">
        <f>SUM($I$6:I15)</f>
        <v>14.166666666666668</v>
      </c>
      <c r="N15" s="20">
        <f>SUM($J$6:J15)</f>
        <v>5.5</v>
      </c>
    </row>
    <row r="16" spans="1:14" x14ac:dyDescent="0.2">
      <c r="A16" s="13">
        <v>41418</v>
      </c>
      <c r="B16" s="4">
        <f>Staffing!B16</f>
        <v>1</v>
      </c>
      <c r="C16" s="4">
        <f>Staffing!C16</f>
        <v>1</v>
      </c>
      <c r="D16" s="4">
        <f>Staffing!D16</f>
        <v>1</v>
      </c>
      <c r="E16" s="26">
        <f>Staffing!E16</f>
        <v>3</v>
      </c>
      <c r="F16" s="4">
        <f>Staffing!F16</f>
        <v>1</v>
      </c>
      <c r="G16" s="26">
        <f>Staffing!G16</f>
        <v>1</v>
      </c>
      <c r="H16" s="4">
        <f>Staffing!H16</f>
        <v>0</v>
      </c>
      <c r="I16" s="20">
        <f t="shared" si="0"/>
        <v>3.7333333333333334</v>
      </c>
      <c r="J16" s="20">
        <f t="shared" si="1"/>
        <v>1.8666666666666667</v>
      </c>
      <c r="K16" s="9">
        <f>SUM($I$6:I16)/$I$40</f>
        <v>0.29312227074235808</v>
      </c>
      <c r="L16" s="9">
        <f>SUM($J$6:J16)/$J$40</f>
        <v>0.33740458015267172</v>
      </c>
      <c r="M16" s="20">
        <f>SUM($I$6:I16)</f>
        <v>17.900000000000002</v>
      </c>
      <c r="N16" s="20">
        <f>SUM($J$6:J16)</f>
        <v>7.3666666666666671</v>
      </c>
    </row>
    <row r="17" spans="1:14" x14ac:dyDescent="0.2">
      <c r="A17" s="13">
        <v>41421</v>
      </c>
      <c r="B17" s="4">
        <f>Staffing!B17</f>
        <v>1</v>
      </c>
      <c r="C17" s="4">
        <f>Staffing!C17</f>
        <v>1</v>
      </c>
      <c r="D17" s="4">
        <f>Staffing!D17</f>
        <v>1</v>
      </c>
      <c r="E17" s="26">
        <f>Staffing!E17</f>
        <v>3</v>
      </c>
      <c r="F17" s="4">
        <f>Staffing!F17</f>
        <v>1</v>
      </c>
      <c r="G17" s="26">
        <f>Staffing!G17</f>
        <v>1</v>
      </c>
      <c r="H17" s="4">
        <f>Staffing!H17</f>
        <v>0</v>
      </c>
      <c r="I17" s="20">
        <f t="shared" si="0"/>
        <v>0.8</v>
      </c>
      <c r="J17" s="20">
        <f t="shared" si="1"/>
        <v>0.4</v>
      </c>
      <c r="K17" s="9">
        <f>SUM($I$6:I17)/$I$40</f>
        <v>0.30622270742358076</v>
      </c>
      <c r="L17" s="9">
        <f>SUM($J$6:J17)/$J$40</f>
        <v>0.35572519083969467</v>
      </c>
      <c r="M17" s="20">
        <f>SUM($I$6:I17)</f>
        <v>18.700000000000003</v>
      </c>
      <c r="N17" s="20">
        <f>SUM($J$6:J17)</f>
        <v>7.7666666666666675</v>
      </c>
    </row>
    <row r="18" spans="1:14" x14ac:dyDescent="0.2">
      <c r="A18" s="13">
        <v>41425</v>
      </c>
      <c r="B18" s="4">
        <f>Staffing!B18</f>
        <v>1</v>
      </c>
      <c r="C18" s="4">
        <f>Staffing!C18</f>
        <v>1</v>
      </c>
      <c r="D18" s="4">
        <f>Staffing!D18</f>
        <v>1</v>
      </c>
      <c r="E18" s="26">
        <f>Staffing!E18</f>
        <v>3</v>
      </c>
      <c r="F18" s="4">
        <f>Staffing!F18</f>
        <v>1</v>
      </c>
      <c r="G18" s="26">
        <f>Staffing!G18</f>
        <v>1</v>
      </c>
      <c r="H18" s="4">
        <f>Staffing!H18</f>
        <v>0</v>
      </c>
      <c r="I18" s="20">
        <f t="shared" si="0"/>
        <v>1.0666666666666667</v>
      </c>
      <c r="J18" s="20">
        <f t="shared" si="1"/>
        <v>0.53333333333333333</v>
      </c>
      <c r="K18" s="9">
        <f>SUM($I$6:I18)/$I$40</f>
        <v>0.32368995633187769</v>
      </c>
      <c r="L18" s="9">
        <f>SUM($J$6:J18)/$J$40</f>
        <v>0.3801526717557252</v>
      </c>
      <c r="M18" s="20">
        <f>SUM($I$6:I18)</f>
        <v>19.766666666666669</v>
      </c>
      <c r="N18" s="20">
        <f>SUM($J$6:J18)</f>
        <v>8.3000000000000007</v>
      </c>
    </row>
    <row r="19" spans="1:14" x14ac:dyDescent="0.2">
      <c r="A19" s="13">
        <v>41428</v>
      </c>
      <c r="B19" s="4">
        <f>Staffing!B19</f>
        <v>1</v>
      </c>
      <c r="C19" s="4">
        <f>Staffing!C19</f>
        <v>1</v>
      </c>
      <c r="D19" s="4">
        <f>Staffing!D19</f>
        <v>1</v>
      </c>
      <c r="E19" s="26">
        <f>Staffing!E19</f>
        <v>3</v>
      </c>
      <c r="F19" s="4">
        <f>Staffing!F19</f>
        <v>1</v>
      </c>
      <c r="G19" s="26">
        <f>Staffing!G19</f>
        <v>1</v>
      </c>
      <c r="H19" s="4">
        <f>Staffing!H19</f>
        <v>1</v>
      </c>
      <c r="I19" s="20">
        <f t="shared" si="0"/>
        <v>0.9</v>
      </c>
      <c r="J19" s="20">
        <f t="shared" si="1"/>
        <v>0.4</v>
      </c>
      <c r="K19" s="9">
        <f>SUM($I$6:I19)/$I$40</f>
        <v>0.33842794759825323</v>
      </c>
      <c r="L19" s="9">
        <f>SUM($J$6:J19)/$J$40</f>
        <v>0.3984732824427481</v>
      </c>
      <c r="M19" s="20">
        <f>SUM($I$6:I19)</f>
        <v>20.666666666666668</v>
      </c>
      <c r="N19" s="20">
        <f>SUM($J$6:J19)</f>
        <v>8.7000000000000011</v>
      </c>
    </row>
    <row r="20" spans="1:14" x14ac:dyDescent="0.2">
      <c r="A20" s="13">
        <v>41432</v>
      </c>
      <c r="B20" s="4">
        <f>Staffing!B20</f>
        <v>1</v>
      </c>
      <c r="C20" s="4">
        <f>Staffing!C20</f>
        <v>1</v>
      </c>
      <c r="D20" s="4">
        <f>Staffing!D20</f>
        <v>1</v>
      </c>
      <c r="E20" s="26">
        <f>Staffing!E20</f>
        <v>3</v>
      </c>
      <c r="F20" s="4">
        <f>Staffing!F20</f>
        <v>1</v>
      </c>
      <c r="G20" s="26">
        <f>Staffing!G20</f>
        <v>1</v>
      </c>
      <c r="H20" s="4">
        <f>Staffing!H20</f>
        <v>1</v>
      </c>
      <c r="I20" s="20">
        <f t="shared" si="0"/>
        <v>1.2</v>
      </c>
      <c r="J20" s="20">
        <f t="shared" si="1"/>
        <v>0.53333333333333333</v>
      </c>
      <c r="K20" s="9">
        <f>SUM($I$6:I20)/$I$40</f>
        <v>0.35807860262008728</v>
      </c>
      <c r="L20" s="9">
        <f>SUM($J$6:J20)/$J$40</f>
        <v>0.42290076335877863</v>
      </c>
      <c r="M20" s="20">
        <f>SUM($I$6:I20)</f>
        <v>21.866666666666667</v>
      </c>
      <c r="N20" s="20">
        <f>SUM($J$6:J20)</f>
        <v>9.2333333333333343</v>
      </c>
    </row>
    <row r="21" spans="1:14" x14ac:dyDescent="0.2">
      <c r="A21" s="13">
        <v>41435</v>
      </c>
      <c r="B21" s="4">
        <f>Staffing!B21</f>
        <v>1</v>
      </c>
      <c r="C21" s="4">
        <f>Staffing!C21</f>
        <v>1</v>
      </c>
      <c r="D21" s="4">
        <f>Staffing!D21</f>
        <v>1</v>
      </c>
      <c r="E21" s="26">
        <f>Staffing!E21</f>
        <v>3</v>
      </c>
      <c r="F21" s="4">
        <f>Staffing!F21</f>
        <v>1</v>
      </c>
      <c r="G21" s="26">
        <f>Staffing!G21</f>
        <v>1</v>
      </c>
      <c r="H21" s="4">
        <f>Staffing!H21</f>
        <v>1</v>
      </c>
      <c r="I21" s="20">
        <f t="shared" si="0"/>
        <v>0.9</v>
      </c>
      <c r="J21" s="20">
        <f t="shared" si="1"/>
        <v>0.4</v>
      </c>
      <c r="K21" s="9">
        <f>SUM($I$6:I21)/$I$40</f>
        <v>0.37281659388646282</v>
      </c>
      <c r="L21" s="9">
        <f>SUM($J$6:J21)/$J$40</f>
        <v>0.44122137404580153</v>
      </c>
      <c r="M21" s="20">
        <f>SUM($I$6:I21)</f>
        <v>22.766666666666666</v>
      </c>
      <c r="N21" s="20">
        <f>SUM($J$6:J21)</f>
        <v>9.6333333333333346</v>
      </c>
    </row>
    <row r="22" spans="1:14" x14ac:dyDescent="0.2">
      <c r="A22" s="13">
        <v>41446</v>
      </c>
      <c r="B22" s="4">
        <f>Staffing!B22</f>
        <v>1</v>
      </c>
      <c r="C22" s="4">
        <f>Staffing!C22</f>
        <v>1</v>
      </c>
      <c r="D22" s="4">
        <f>Staffing!D22</f>
        <v>1</v>
      </c>
      <c r="E22" s="26">
        <f>Staffing!E22</f>
        <v>3</v>
      </c>
      <c r="F22" s="4">
        <f>Staffing!F22</f>
        <v>1</v>
      </c>
      <c r="G22" s="26">
        <f>Staffing!G22</f>
        <v>1</v>
      </c>
      <c r="H22" s="4">
        <f>Staffing!H22</f>
        <v>1</v>
      </c>
      <c r="I22" s="20">
        <f t="shared" si="0"/>
        <v>3.3</v>
      </c>
      <c r="J22" s="20">
        <f t="shared" si="1"/>
        <v>1.4666666666666666</v>
      </c>
      <c r="K22" s="9">
        <f>SUM($I$6:I22)/$I$40</f>
        <v>0.42685589519650646</v>
      </c>
      <c r="L22" s="9">
        <f>SUM($J$6:J22)/$J$40</f>
        <v>0.50839694656488554</v>
      </c>
      <c r="M22" s="20">
        <f>SUM($I$6:I22)</f>
        <v>26.066666666666666</v>
      </c>
      <c r="N22" s="20">
        <f>SUM($J$6:J22)</f>
        <v>11.100000000000001</v>
      </c>
    </row>
    <row r="23" spans="1:14" x14ac:dyDescent="0.2">
      <c r="A23" s="13">
        <v>41449</v>
      </c>
      <c r="B23" s="4">
        <f>Staffing!B23</f>
        <v>1</v>
      </c>
      <c r="C23" s="4">
        <f>Staffing!C23</f>
        <v>1</v>
      </c>
      <c r="D23" s="4">
        <f>Staffing!D23</f>
        <v>1</v>
      </c>
      <c r="E23" s="26">
        <f>Staffing!E23</f>
        <v>2</v>
      </c>
      <c r="F23" s="4">
        <f>Staffing!F23</f>
        <v>1</v>
      </c>
      <c r="G23" s="26">
        <f>Staffing!G23</f>
        <v>1</v>
      </c>
      <c r="H23" s="4">
        <f>Staffing!H23</f>
        <v>1</v>
      </c>
      <c r="I23" s="20">
        <f t="shared" si="0"/>
        <v>0.8</v>
      </c>
      <c r="J23" s="20">
        <f t="shared" si="1"/>
        <v>0.3</v>
      </c>
      <c r="K23" s="9">
        <f>SUM($I$6:I23)/$I$40</f>
        <v>0.4399563318777292</v>
      </c>
      <c r="L23" s="9">
        <f>SUM($J$6:J23)/$J$40</f>
        <v>0.52213740458015268</v>
      </c>
      <c r="M23" s="20">
        <f>SUM($I$6:I23)</f>
        <v>26.866666666666667</v>
      </c>
      <c r="N23" s="20">
        <f>SUM($J$6:J23)</f>
        <v>11.400000000000002</v>
      </c>
    </row>
    <row r="24" spans="1:14" x14ac:dyDescent="0.2">
      <c r="A24" s="13">
        <v>41467</v>
      </c>
      <c r="B24" s="4">
        <f>Staffing!B24</f>
        <v>1</v>
      </c>
      <c r="C24" s="4">
        <f>Staffing!C24</f>
        <v>1</v>
      </c>
      <c r="D24" s="4">
        <f>Staffing!D24</f>
        <v>1</v>
      </c>
      <c r="E24" s="26">
        <f>Staffing!E24</f>
        <v>2</v>
      </c>
      <c r="F24" s="4">
        <f>Staffing!F24</f>
        <v>1</v>
      </c>
      <c r="G24" s="26">
        <f>Staffing!G24</f>
        <v>1</v>
      </c>
      <c r="H24" s="4">
        <f>Staffing!H24</f>
        <v>1</v>
      </c>
      <c r="I24" s="20">
        <f t="shared" si="0"/>
        <v>4.8</v>
      </c>
      <c r="J24" s="20">
        <f t="shared" si="1"/>
        <v>1.8</v>
      </c>
      <c r="K24" s="9">
        <f>SUM($I$6:I24)/$I$40</f>
        <v>0.51855895196506541</v>
      </c>
      <c r="L24" s="9">
        <f>SUM($J$6:J24)/$J$40</f>
        <v>0.6045801526717558</v>
      </c>
      <c r="M24" s="20">
        <f>SUM($I$6:I24)</f>
        <v>31.666666666666668</v>
      </c>
      <c r="N24" s="20">
        <f>SUM($J$6:J24)</f>
        <v>13.200000000000003</v>
      </c>
    </row>
    <row r="25" spans="1:14" x14ac:dyDescent="0.2">
      <c r="A25" s="13">
        <v>41474</v>
      </c>
      <c r="B25" s="4">
        <f>Staffing!B25</f>
        <v>1</v>
      </c>
      <c r="C25" s="4">
        <f>Staffing!C25</f>
        <v>1</v>
      </c>
      <c r="D25" s="4">
        <f>Staffing!D25</f>
        <v>1</v>
      </c>
      <c r="E25" s="26">
        <f>Staffing!E25</f>
        <v>2</v>
      </c>
      <c r="F25" s="4">
        <f>Staffing!F25</f>
        <v>1</v>
      </c>
      <c r="G25" s="4">
        <f>Staffing!G25</f>
        <v>0</v>
      </c>
      <c r="H25" s="4">
        <f>Staffing!H25</f>
        <v>1</v>
      </c>
      <c r="I25" s="20">
        <f t="shared" si="0"/>
        <v>1.6333333333333333</v>
      </c>
      <c r="J25" s="20">
        <f t="shared" ref="J25:J33" si="2">SUM(E25)*(A25-A24)/30</f>
        <v>0.46666666666666667</v>
      </c>
      <c r="K25" s="9">
        <f>SUM($I$6:I25)/$I$40</f>
        <v>0.54530567685589515</v>
      </c>
      <c r="L25" s="9">
        <f>SUM($J$6:J25)/$J$40</f>
        <v>0.62595419847328249</v>
      </c>
      <c r="M25" s="20">
        <f>SUM($I$6:I25)</f>
        <v>33.300000000000004</v>
      </c>
      <c r="N25" s="20">
        <f>SUM($J$6:J25)</f>
        <v>13.66666666666667</v>
      </c>
    </row>
    <row r="26" spans="1:14" x14ac:dyDescent="0.2">
      <c r="A26" s="13">
        <v>41481</v>
      </c>
      <c r="B26" s="4">
        <f>Staffing!B26</f>
        <v>1</v>
      </c>
      <c r="C26" s="4">
        <f>Staffing!C26</f>
        <v>1</v>
      </c>
      <c r="D26" s="4">
        <f>Staffing!D26</f>
        <v>1</v>
      </c>
      <c r="E26" s="26">
        <f>Staffing!E26</f>
        <v>2</v>
      </c>
      <c r="F26" s="4">
        <f>Staffing!F26</f>
        <v>1</v>
      </c>
      <c r="G26" s="4">
        <f>Staffing!G26</f>
        <v>0</v>
      </c>
      <c r="H26" s="4">
        <f>Staffing!H26</f>
        <v>1</v>
      </c>
      <c r="I26" s="20">
        <f t="shared" si="0"/>
        <v>1.6333333333333333</v>
      </c>
      <c r="J26" s="20">
        <f t="shared" si="2"/>
        <v>0.46666666666666667</v>
      </c>
      <c r="K26" s="9">
        <f>SUM($I$6:I26)/$I$40</f>
        <v>0.57205240174672489</v>
      </c>
      <c r="L26" s="9">
        <f>SUM($J$6:J26)/$J$40</f>
        <v>0.64732824427480928</v>
      </c>
      <c r="M26" s="20">
        <f>SUM($I$6:I26)</f>
        <v>34.933333333333337</v>
      </c>
      <c r="N26" s="20">
        <f>SUM($J$6:J26)</f>
        <v>14.133333333333336</v>
      </c>
    </row>
    <row r="27" spans="1:14" x14ac:dyDescent="0.2">
      <c r="A27" s="13">
        <v>41484</v>
      </c>
      <c r="B27" s="4">
        <f>Staffing!B27</f>
        <v>1</v>
      </c>
      <c r="C27" s="4">
        <f>Staffing!C27</f>
        <v>1</v>
      </c>
      <c r="D27" s="4">
        <f>Staffing!D27</f>
        <v>1</v>
      </c>
      <c r="E27" s="26">
        <f>Staffing!E27</f>
        <v>2</v>
      </c>
      <c r="F27" s="4">
        <f>Staffing!F27</f>
        <v>1</v>
      </c>
      <c r="G27" s="4">
        <f>Staffing!G27</f>
        <v>0</v>
      </c>
      <c r="H27" s="4">
        <f>Staffing!H27</f>
        <v>1</v>
      </c>
      <c r="I27" s="20">
        <f t="shared" si="0"/>
        <v>0.7</v>
      </c>
      <c r="J27" s="20">
        <f t="shared" si="2"/>
        <v>0.2</v>
      </c>
      <c r="K27" s="9">
        <f>SUM($I$6:I27)/$I$40</f>
        <v>0.58351528384279472</v>
      </c>
      <c r="L27" s="9">
        <f>SUM($J$6:J27)/$J$40</f>
        <v>0.65648854961832059</v>
      </c>
      <c r="M27" s="20">
        <f>SUM($I$6:I27)</f>
        <v>35.63333333333334</v>
      </c>
      <c r="N27" s="20">
        <f>SUM($J$6:J27)</f>
        <v>14.333333333333336</v>
      </c>
    </row>
    <row r="28" spans="1:14" x14ac:dyDescent="0.2">
      <c r="A28" s="13">
        <v>41509</v>
      </c>
      <c r="B28" s="4">
        <f>Staffing!B28</f>
        <v>1</v>
      </c>
      <c r="C28" s="4">
        <f>Staffing!C28</f>
        <v>1</v>
      </c>
      <c r="D28" s="4">
        <f>Staffing!D28</f>
        <v>1</v>
      </c>
      <c r="E28" s="26">
        <f>Staffing!E28</f>
        <v>2</v>
      </c>
      <c r="F28" s="4">
        <f>Staffing!F28</f>
        <v>1</v>
      </c>
      <c r="G28" s="4">
        <f>Staffing!G28</f>
        <v>0</v>
      </c>
      <c r="H28" s="4">
        <f>Staffing!H28</f>
        <v>1</v>
      </c>
      <c r="I28" s="20">
        <f t="shared" si="0"/>
        <v>5.833333333333333</v>
      </c>
      <c r="J28" s="20">
        <f t="shared" si="2"/>
        <v>1.6666666666666667</v>
      </c>
      <c r="K28" s="9">
        <f>SUM($I$6:I28)/$I$40</f>
        <v>0.67903930131004375</v>
      </c>
      <c r="L28" s="9">
        <f>SUM($J$6:J28)/$J$40</f>
        <v>0.73282442748091614</v>
      </c>
      <c r="M28" s="20">
        <f>SUM($I$6:I28)</f>
        <v>41.466666666666676</v>
      </c>
      <c r="N28" s="20">
        <f>SUM($J$6:J28)</f>
        <v>16.000000000000004</v>
      </c>
    </row>
    <row r="29" spans="1:14" x14ac:dyDescent="0.2">
      <c r="A29" s="13">
        <v>41512</v>
      </c>
      <c r="B29" s="4">
        <f>Staffing!B29</f>
        <v>1</v>
      </c>
      <c r="C29" s="4">
        <f>Staffing!C29</f>
        <v>1</v>
      </c>
      <c r="D29" s="4">
        <f>Staffing!D29</f>
        <v>1</v>
      </c>
      <c r="E29" s="26">
        <f>Staffing!E29</f>
        <v>2</v>
      </c>
      <c r="F29" s="4">
        <f>Staffing!F29</f>
        <v>1</v>
      </c>
      <c r="G29" s="4">
        <f>Staffing!G29</f>
        <v>0</v>
      </c>
      <c r="H29" s="4">
        <f>Staffing!H29</f>
        <v>1</v>
      </c>
      <c r="I29" s="20">
        <f t="shared" si="0"/>
        <v>0.7</v>
      </c>
      <c r="J29" s="20">
        <f t="shared" si="2"/>
        <v>0.2</v>
      </c>
      <c r="K29" s="9">
        <f>SUM($I$6:I29)/$I$40</f>
        <v>0.69050218340611358</v>
      </c>
      <c r="L29" s="9">
        <f>SUM($J$6:J29)/$J$40</f>
        <v>0.74198473282442756</v>
      </c>
      <c r="M29" s="20">
        <f>SUM($I$6:I29)</f>
        <v>42.166666666666679</v>
      </c>
      <c r="N29" s="20">
        <f>SUM($J$6:J29)</f>
        <v>16.200000000000003</v>
      </c>
    </row>
    <row r="30" spans="1:14" x14ac:dyDescent="0.2">
      <c r="A30" s="13">
        <v>41516</v>
      </c>
      <c r="B30" s="4">
        <f>Staffing!B30</f>
        <v>1</v>
      </c>
      <c r="C30" s="4">
        <f>Staffing!C30</f>
        <v>1</v>
      </c>
      <c r="D30" s="4">
        <f>Staffing!D30</f>
        <v>1</v>
      </c>
      <c r="E30" s="26">
        <f>Staffing!E30</f>
        <v>2</v>
      </c>
      <c r="F30" s="4">
        <f>Staffing!F30</f>
        <v>1</v>
      </c>
      <c r="G30" s="4">
        <f>Staffing!G30</f>
        <v>0</v>
      </c>
      <c r="H30" s="4">
        <f>Staffing!H30</f>
        <v>1</v>
      </c>
      <c r="I30" s="20">
        <f t="shared" si="0"/>
        <v>0.93333333333333335</v>
      </c>
      <c r="J30" s="20">
        <f t="shared" si="2"/>
        <v>0.26666666666666666</v>
      </c>
      <c r="K30" s="9">
        <f>SUM($I$6:I30)/$I$40</f>
        <v>0.70578602620087338</v>
      </c>
      <c r="L30" s="9">
        <f>SUM($J$6:J30)/$J$40</f>
        <v>0.75419847328244272</v>
      </c>
      <c r="M30" s="20">
        <f>SUM($I$6:I30)</f>
        <v>43.100000000000009</v>
      </c>
      <c r="N30" s="20">
        <f>SUM($J$6:J30)</f>
        <v>16.466666666666669</v>
      </c>
    </row>
    <row r="31" spans="1:14" x14ac:dyDescent="0.2">
      <c r="A31" s="13">
        <v>41519</v>
      </c>
      <c r="B31" s="4">
        <f>Staffing!B31</f>
        <v>1</v>
      </c>
      <c r="C31" s="4">
        <f>Staffing!C31</f>
        <v>1</v>
      </c>
      <c r="D31" s="4">
        <f>Staffing!D31</f>
        <v>1</v>
      </c>
      <c r="E31" s="26">
        <f>Staffing!E31</f>
        <v>2</v>
      </c>
      <c r="F31" s="4">
        <f>Staffing!F31</f>
        <v>1</v>
      </c>
      <c r="G31" s="4">
        <f>Staffing!G31</f>
        <v>0</v>
      </c>
      <c r="H31" s="4">
        <f>Staffing!H31</f>
        <v>1</v>
      </c>
      <c r="I31" s="20">
        <f t="shared" si="0"/>
        <v>0.7</v>
      </c>
      <c r="J31" s="20">
        <f t="shared" si="2"/>
        <v>0.2</v>
      </c>
      <c r="K31" s="9">
        <f>SUM($I$6:I31)/$I$40</f>
        <v>0.71724890829694332</v>
      </c>
      <c r="L31" s="9">
        <f>SUM($J$6:J31)/$J$40</f>
        <v>0.76335877862595414</v>
      </c>
      <c r="M31" s="20">
        <f>SUM($I$6:I31)</f>
        <v>43.800000000000011</v>
      </c>
      <c r="N31" s="20">
        <f>SUM($J$6:J31)</f>
        <v>16.666666666666668</v>
      </c>
    </row>
    <row r="32" spans="1:14" x14ac:dyDescent="0.2">
      <c r="A32" s="13">
        <v>41551</v>
      </c>
      <c r="B32" s="4">
        <f>Staffing!B32</f>
        <v>1</v>
      </c>
      <c r="C32" s="4">
        <f>Staffing!C32</f>
        <v>1</v>
      </c>
      <c r="D32" s="4">
        <f>Staffing!D32</f>
        <v>1</v>
      </c>
      <c r="E32" s="26">
        <f>Staffing!E32</f>
        <v>2</v>
      </c>
      <c r="F32" s="4">
        <f>Staffing!F32</f>
        <v>1</v>
      </c>
      <c r="G32" s="4">
        <f>Staffing!G32</f>
        <v>0</v>
      </c>
      <c r="H32" s="4">
        <f>Staffing!H32</f>
        <v>1</v>
      </c>
      <c r="I32" s="20">
        <f t="shared" si="0"/>
        <v>7.4666666666666668</v>
      </c>
      <c r="J32" s="20">
        <f t="shared" si="2"/>
        <v>2.1333333333333333</v>
      </c>
      <c r="K32" s="9">
        <f>SUM($I$6:I32)/$I$40</f>
        <v>0.83951965065502188</v>
      </c>
      <c r="L32" s="9">
        <f>SUM($J$6:J32)/$J$40</f>
        <v>0.86106870229007626</v>
      </c>
      <c r="M32" s="20">
        <f>SUM($I$6:I32)</f>
        <v>51.26666666666668</v>
      </c>
      <c r="N32" s="20">
        <f>SUM($J$6:J32)</f>
        <v>18.8</v>
      </c>
    </row>
    <row r="33" spans="1:17" x14ac:dyDescent="0.2">
      <c r="A33" s="13">
        <v>41558</v>
      </c>
      <c r="B33" s="4">
        <f>Staffing!B33</f>
        <v>1</v>
      </c>
      <c r="C33" s="4">
        <f>Staffing!C33</f>
        <v>1</v>
      </c>
      <c r="D33" s="4">
        <f>Staffing!D33</f>
        <v>1</v>
      </c>
      <c r="E33" s="26">
        <f>Staffing!E33</f>
        <v>1</v>
      </c>
      <c r="F33" s="4">
        <f>Staffing!F33</f>
        <v>1</v>
      </c>
      <c r="G33" s="4">
        <f>Staffing!G33</f>
        <v>0</v>
      </c>
      <c r="H33" s="4">
        <f>Staffing!H33</f>
        <v>1</v>
      </c>
      <c r="I33" s="20">
        <f t="shared" si="0"/>
        <v>1.4</v>
      </c>
      <c r="J33" s="20">
        <f t="shared" si="2"/>
        <v>0.23333333333333334</v>
      </c>
      <c r="K33" s="9">
        <f>SUM($I$6:I33)/$I$40</f>
        <v>0.86244541484716164</v>
      </c>
      <c r="L33" s="9">
        <f>SUM($J$6:J33)/$J$40</f>
        <v>0.87175572519083966</v>
      </c>
      <c r="M33" s="20">
        <f>SUM($I$6:I33)</f>
        <v>52.666666666666679</v>
      </c>
      <c r="N33" s="20">
        <f>SUM($J$6:J33)</f>
        <v>19.033333333333335</v>
      </c>
    </row>
    <row r="34" spans="1:17" x14ac:dyDescent="0.2">
      <c r="A34" s="13">
        <v>41561</v>
      </c>
      <c r="B34" s="4">
        <f>Staffing!B34</f>
        <v>1</v>
      </c>
      <c r="C34" s="4">
        <f>Staffing!C34</f>
        <v>1</v>
      </c>
      <c r="D34" s="4">
        <f>Staffing!D34</f>
        <v>1</v>
      </c>
      <c r="E34" s="4">
        <f>Staffing!E34</f>
        <v>0</v>
      </c>
      <c r="F34" s="4">
        <f>Staffing!F34</f>
        <v>1</v>
      </c>
      <c r="G34" s="4">
        <f>Staffing!G34</f>
        <v>0</v>
      </c>
      <c r="H34" s="26">
        <f>Staffing!H34</f>
        <v>2</v>
      </c>
      <c r="I34" s="20">
        <f t="shared" si="0"/>
        <v>0.6</v>
      </c>
      <c r="J34" s="20">
        <f>SUM(H34)*(A34-A33)/30</f>
        <v>0.2</v>
      </c>
      <c r="K34" s="9">
        <f>SUM($I$6:I34)/$I$40</f>
        <v>0.87227074235807867</v>
      </c>
      <c r="L34" s="9">
        <f>SUM($J$6:J34)/$J$40</f>
        <v>0.88091603053435108</v>
      </c>
      <c r="M34" s="20">
        <f>SUM($I$6:I34)</f>
        <v>53.26666666666668</v>
      </c>
      <c r="N34" s="20">
        <f>SUM($J$6:J34)</f>
        <v>19.233333333333334</v>
      </c>
    </row>
    <row r="35" spans="1:17" x14ac:dyDescent="0.2">
      <c r="A35" s="13">
        <v>41600</v>
      </c>
      <c r="B35" s="4">
        <f>Staffing!B35</f>
        <v>1</v>
      </c>
      <c r="C35" s="4">
        <f>Staffing!C35</f>
        <v>1</v>
      </c>
      <c r="D35" s="4">
        <f>Staffing!D35</f>
        <v>1</v>
      </c>
      <c r="E35" s="4">
        <f>Staffing!E35</f>
        <v>0</v>
      </c>
      <c r="F35" s="4">
        <f>Staffing!F35</f>
        <v>1</v>
      </c>
      <c r="G35" s="4">
        <f>Staffing!G35</f>
        <v>0</v>
      </c>
      <c r="H35" s="26">
        <f>Staffing!H35</f>
        <v>2</v>
      </c>
      <c r="I35" s="20">
        <f t="shared" si="0"/>
        <v>7.8</v>
      </c>
      <c r="J35" s="20">
        <f>SUM(H35)*(A35-A34)/30</f>
        <v>2.6</v>
      </c>
      <c r="K35" s="9">
        <f>SUM($I$6:I35)/$I$40</f>
        <v>1</v>
      </c>
      <c r="L35" s="9">
        <f>SUM($J$6:J35)/$J$40</f>
        <v>1</v>
      </c>
      <c r="M35" s="20">
        <f>SUM($I$6:I35)</f>
        <v>61.066666666666677</v>
      </c>
      <c r="N35" s="20">
        <f>SUM($J$6:J35)</f>
        <v>21.833333333333336</v>
      </c>
    </row>
    <row r="36" spans="1:17" x14ac:dyDescent="0.2">
      <c r="A36" s="13"/>
      <c r="I36" s="20"/>
    </row>
    <row r="37" spans="1:17" x14ac:dyDescent="0.2">
      <c r="A37" s="13"/>
      <c r="I37" s="20"/>
      <c r="P37" s="21"/>
    </row>
    <row r="38" spans="1:17" x14ac:dyDescent="0.2">
      <c r="M38" s="20"/>
      <c r="P38" s="21"/>
      <c r="Q38" s="9"/>
    </row>
    <row r="40" spans="1:17" x14ac:dyDescent="0.2">
      <c r="H40" s="4" t="s">
        <v>46</v>
      </c>
      <c r="I40" s="20">
        <f>SUM(I6:I37)</f>
        <v>61.066666666666677</v>
      </c>
      <c r="J40" s="20">
        <f>SUM(J6:J37)</f>
        <v>21.833333333333336</v>
      </c>
      <c r="K40" s="20"/>
      <c r="M40" s="20"/>
    </row>
    <row r="41" spans="1:17" x14ac:dyDescent="0.2">
      <c r="E41" s="20"/>
    </row>
    <row r="43" spans="1:17" x14ac:dyDescent="0.2">
      <c r="N43" s="20"/>
    </row>
    <row r="66" spans="14:14" x14ac:dyDescent="0.2">
      <c r="N66" s="13"/>
    </row>
    <row r="67" spans="14:14" x14ac:dyDescent="0.2">
      <c r="N67" s="13"/>
    </row>
    <row r="68" spans="14:14" x14ac:dyDescent="0.2">
      <c r="N68" s="13"/>
    </row>
    <row r="69" spans="14:14" x14ac:dyDescent="0.2">
      <c r="N69" s="13"/>
    </row>
    <row r="70" spans="14:14" x14ac:dyDescent="0.2">
      <c r="N70" s="13"/>
    </row>
    <row r="71" spans="14:14" x14ac:dyDescent="0.2">
      <c r="N71" s="13"/>
    </row>
    <row r="72" spans="14:14" x14ac:dyDescent="0.2">
      <c r="N72" s="13"/>
    </row>
    <row r="73" spans="14:14" x14ac:dyDescent="0.2">
      <c r="N73" s="13"/>
    </row>
    <row r="74" spans="14:14" x14ac:dyDescent="0.2">
      <c r="N74" s="13"/>
    </row>
    <row r="75" spans="14:14" x14ac:dyDescent="0.2">
      <c r="N75" s="13"/>
    </row>
    <row r="76" spans="14:14" x14ac:dyDescent="0.2">
      <c r="N76" s="13"/>
    </row>
    <row r="77" spans="14:14" x14ac:dyDescent="0.2">
      <c r="N77" s="13"/>
    </row>
    <row r="78" spans="14:14" x14ac:dyDescent="0.2">
      <c r="N78" s="13"/>
    </row>
    <row r="79" spans="14:14" x14ac:dyDescent="0.2">
      <c r="N79" s="13"/>
    </row>
    <row r="80" spans="14:14" x14ac:dyDescent="0.2">
      <c r="N80" s="13"/>
    </row>
    <row r="81" spans="14:14" x14ac:dyDescent="0.2">
      <c r="N81" s="13"/>
    </row>
    <row r="82" spans="14:14" x14ac:dyDescent="0.2">
      <c r="N82" s="13"/>
    </row>
    <row r="83" spans="14:14" x14ac:dyDescent="0.2">
      <c r="N83" s="13"/>
    </row>
    <row r="84" spans="14:14" x14ac:dyDescent="0.2">
      <c r="N84" s="13"/>
    </row>
    <row r="85" spans="14:14" x14ac:dyDescent="0.2">
      <c r="N85" s="13"/>
    </row>
    <row r="86" spans="14:14" x14ac:dyDescent="0.2">
      <c r="N86" s="13"/>
    </row>
    <row r="87" spans="14:14" x14ac:dyDescent="0.2">
      <c r="N87" s="13"/>
    </row>
    <row r="88" spans="14:14" x14ac:dyDescent="0.2">
      <c r="N88" s="13"/>
    </row>
    <row r="89" spans="14:14" x14ac:dyDescent="0.2">
      <c r="N89" s="13"/>
    </row>
    <row r="90" spans="14:14" x14ac:dyDescent="0.2">
      <c r="N90" s="13"/>
    </row>
    <row r="91" spans="14:14" x14ac:dyDescent="0.2">
      <c r="N91" s="13"/>
    </row>
    <row r="92" spans="14:14" x14ac:dyDescent="0.2">
      <c r="N92" s="13"/>
    </row>
    <row r="93" spans="14:14" x14ac:dyDescent="0.2">
      <c r="N93" s="13"/>
    </row>
    <row r="94" spans="14:14" x14ac:dyDescent="0.2">
      <c r="N94" s="13"/>
    </row>
    <row r="95" spans="14:14" x14ac:dyDescent="0.2">
      <c r="N95" s="13"/>
    </row>
    <row r="96" spans="14:14" x14ac:dyDescent="0.2">
      <c r="N96" s="13"/>
    </row>
    <row r="97" spans="14:14" x14ac:dyDescent="0.2">
      <c r="N97" s="13"/>
    </row>
    <row r="98" spans="14:14" x14ac:dyDescent="0.2">
      <c r="N98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3</vt:i4>
      </vt:variant>
    </vt:vector>
  </HeadingPairs>
  <TitlesOfParts>
    <vt:vector size="7" baseType="lpstr">
      <vt:lpstr>Project Plan</vt:lpstr>
      <vt:lpstr>Staffing</vt:lpstr>
      <vt:lpstr>Summary</vt:lpstr>
      <vt:lpstr>Finance</vt:lpstr>
      <vt:lpstr>Earned Value</vt:lpstr>
      <vt:lpstr>Finance %</vt:lpstr>
      <vt:lpstr>Finance MM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2019-12-17T04:15:29Z</dcterms:modified>
</cp:coreProperties>
</file>